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F:\DPR\HUD Annual Files\CONPLANS\Conplan25-26\HOME ARP RFP DRAFT TEMPLATES\FINAL DOCS\"/>
    </mc:Choice>
  </mc:AlternateContent>
  <xr:revisionPtr revIDLastSave="0" documentId="13_ncr:1_{64E64683-D40D-4E87-976E-C7BD74BE985B}" xr6:coauthVersionLast="36" xr6:coauthVersionMax="47" xr10:uidLastSave="{00000000-0000-0000-0000-000000000000}"/>
  <bookViews>
    <workbookView xWindow="0" yWindow="0" windowWidth="23040" windowHeight="9780" xr2:uid="{00000000-000D-0000-FFFF-FFFF00000000}"/>
  </bookViews>
  <sheets>
    <sheet name="Part 1" sheetId="1" r:id="rId1"/>
    <sheet name="Part 2" sheetId="2" r:id="rId2"/>
    <sheet name="Part 3" sheetId="3" r:id="rId3"/>
    <sheet name="Pro Forma" sheetId="4"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4" i="2" l="1"/>
  <c r="G185" i="2"/>
  <c r="F98" i="1" l="1"/>
  <c r="E138" i="1"/>
  <c r="G138" i="1"/>
  <c r="G179" i="1"/>
  <c r="G180" i="1"/>
  <c r="G181" i="1"/>
  <c r="F211" i="1"/>
  <c r="F212" i="1"/>
  <c r="A35" i="1" l="1"/>
  <c r="A36" i="1" s="1"/>
  <c r="A41" i="1" s="1"/>
  <c r="A49" i="1" s="1"/>
  <c r="A130" i="1"/>
  <c r="A139" i="1" s="1"/>
  <c r="A141" i="1" s="1"/>
  <c r="A145" i="1" s="1"/>
  <c r="A149" i="1" s="1"/>
  <c r="A151" i="1" s="1"/>
  <c r="A157" i="1" s="1"/>
  <c r="A159" i="1" s="1"/>
  <c r="A171" i="1" s="1"/>
  <c r="A178" i="1" s="1"/>
  <c r="A182" i="1" s="1"/>
  <c r="A186" i="1" s="1"/>
  <c r="A189" i="1" s="1"/>
  <c r="A203" i="1" s="1"/>
  <c r="J329" i="1"/>
  <c r="J326" i="1"/>
  <c r="J321" i="1"/>
  <c r="J318" i="1"/>
  <c r="J313" i="1"/>
  <c r="J305" i="1"/>
  <c r="J300" i="1"/>
  <c r="J296" i="1"/>
  <c r="J292" i="1"/>
  <c r="J273" i="1"/>
  <c r="H271" i="1"/>
  <c r="B257" i="1"/>
  <c r="B256" i="1"/>
  <c r="B255" i="1"/>
  <c r="B254" i="1"/>
  <c r="J239" i="1"/>
  <c r="I235" i="1"/>
  <c r="I234" i="1"/>
  <c r="I233" i="1"/>
  <c r="I232" i="1"/>
  <c r="I231" i="1"/>
  <c r="H213" i="1"/>
  <c r="H212" i="1"/>
  <c r="H211" i="1"/>
  <c r="I188" i="1"/>
  <c r="I183" i="1"/>
  <c r="I157" i="1"/>
  <c r="H156" i="1"/>
  <c r="H155" i="1"/>
  <c r="H154" i="1"/>
  <c r="H153" i="1"/>
  <c r="I144" i="1"/>
  <c r="H148" i="1"/>
  <c r="I143" i="1"/>
  <c r="H147" i="1" s="1"/>
  <c r="I140" i="1"/>
  <c r="I138" i="1"/>
  <c r="I137" i="1"/>
  <c r="I136" i="1"/>
  <c r="I135" i="1"/>
  <c r="I134" i="1"/>
  <c r="I133" i="1"/>
  <c r="I132" i="1"/>
  <c r="B125" i="1"/>
  <c r="I92" i="1"/>
  <c r="I93" i="1"/>
  <c r="I94" i="1"/>
  <c r="I95" i="1"/>
  <c r="I96" i="1"/>
  <c r="I97" i="1"/>
  <c r="D98" i="1"/>
  <c r="H88" i="1"/>
  <c r="B88" i="1"/>
  <c r="B87" i="1"/>
  <c r="H87" i="1"/>
  <c r="B86" i="1"/>
  <c r="H86" i="1"/>
  <c r="B85" i="1"/>
  <c r="H85" i="1"/>
  <c r="B84" i="1"/>
  <c r="H84" i="1" s="1"/>
  <c r="B83" i="1"/>
  <c r="H83" i="1"/>
  <c r="B82" i="1"/>
  <c r="H82" i="1"/>
  <c r="B81" i="1"/>
  <c r="H81" i="1"/>
  <c r="B53" i="1"/>
  <c r="B52" i="1"/>
  <c r="B51" i="1"/>
  <c r="B50" i="1"/>
  <c r="B46" i="1"/>
  <c r="B45" i="1"/>
  <c r="B44" i="1"/>
  <c r="B43" i="1"/>
  <c r="B42" i="1"/>
  <c r="F17" i="2"/>
  <c r="F39" i="2"/>
  <c r="F30" i="2"/>
  <c r="E118" i="2"/>
  <c r="E124" i="2"/>
  <c r="E135" i="2"/>
  <c r="E145" i="2"/>
  <c r="E155" i="2"/>
  <c r="E164" i="2"/>
  <c r="E174" i="2"/>
  <c r="E187" i="2"/>
  <c r="F118" i="2"/>
  <c r="F124" i="2"/>
  <c r="F135" i="2"/>
  <c r="F145" i="2"/>
  <c r="F155" i="2"/>
  <c r="F164" i="2"/>
  <c r="F174" i="2"/>
  <c r="F187" i="2"/>
  <c r="I220" i="2"/>
  <c r="H220" i="2" s="1"/>
  <c r="I219" i="2"/>
  <c r="H219" i="2" s="1"/>
  <c r="I218" i="2"/>
  <c r="H218" i="2" s="1"/>
  <c r="I217" i="2"/>
  <c r="H217" i="2" s="1"/>
  <c r="I216" i="2"/>
  <c r="H216" i="2" s="1"/>
  <c r="I215" i="2"/>
  <c r="H215" i="2" s="1"/>
  <c r="I228" i="2"/>
  <c r="H228" i="2" s="1"/>
  <c r="I227" i="2"/>
  <c r="H227" i="2" s="1"/>
  <c r="I226" i="2"/>
  <c r="H226" i="2" s="1"/>
  <c r="I225" i="2"/>
  <c r="H225" i="2" s="1"/>
  <c r="I224" i="2"/>
  <c r="H224" i="2" s="1"/>
  <c r="I223" i="2"/>
  <c r="H223" i="2" s="1"/>
  <c r="G163" i="2"/>
  <c r="G162" i="2"/>
  <c r="G154" i="2"/>
  <c r="G153" i="2"/>
  <c r="G152" i="2"/>
  <c r="G151" i="2"/>
  <c r="G150" i="2"/>
  <c r="G149" i="2"/>
  <c r="G148" i="2"/>
  <c r="G147" i="2"/>
  <c r="G144" i="2"/>
  <c r="G143" i="2"/>
  <c r="G142" i="2"/>
  <c r="G141" i="2"/>
  <c r="G140" i="2"/>
  <c r="G139" i="2"/>
  <c r="G138" i="2"/>
  <c r="G137" i="2"/>
  <c r="G134" i="2"/>
  <c r="G133" i="2"/>
  <c r="G132" i="2"/>
  <c r="G131" i="2"/>
  <c r="G130" i="2"/>
  <c r="G129" i="2"/>
  <c r="G128" i="2"/>
  <c r="G127" i="2"/>
  <c r="G126" i="2"/>
  <c r="G123" i="2"/>
  <c r="G122" i="2"/>
  <c r="G121" i="2"/>
  <c r="G120" i="2"/>
  <c r="G115" i="2"/>
  <c r="G113" i="2"/>
  <c r="G114" i="2"/>
  <c r="G116" i="2"/>
  <c r="G117" i="2"/>
  <c r="D358" i="2"/>
  <c r="G357" i="2"/>
  <c r="F93" i="2"/>
  <c r="F101" i="2"/>
  <c r="A210" i="2"/>
  <c r="G300" i="2"/>
  <c r="G292" i="2"/>
  <c r="G293" i="2"/>
  <c r="G294" i="2"/>
  <c r="G295" i="2"/>
  <c r="G296" i="2"/>
  <c r="G297" i="2"/>
  <c r="G298" i="2"/>
  <c r="G299" i="2"/>
  <c r="G301" i="2"/>
  <c r="G302" i="2"/>
  <c r="G303" i="2"/>
  <c r="G304" i="2"/>
  <c r="E340" i="2"/>
  <c r="F340" i="2"/>
  <c r="G328" i="2"/>
  <c r="G331" i="2"/>
  <c r="G329" i="2"/>
  <c r="G330" i="2"/>
  <c r="G310" i="2"/>
  <c r="G312" i="2"/>
  <c r="G314" i="2"/>
  <c r="G315" i="2"/>
  <c r="G308" i="2"/>
  <c r="G309" i="2"/>
  <c r="G311" i="2"/>
  <c r="G313" i="2"/>
  <c r="G316" i="2"/>
  <c r="G307" i="2"/>
  <c r="G317" i="2"/>
  <c r="G318" i="2"/>
  <c r="G334" i="2"/>
  <c r="G321" i="2"/>
  <c r="G322" i="2"/>
  <c r="G323" i="2"/>
  <c r="G326" i="2"/>
  <c r="D239" i="2"/>
  <c r="I239" i="2" s="1"/>
  <c r="A9" i="2"/>
  <c r="A10" i="2" s="1"/>
  <c r="A11" i="2" s="1"/>
  <c r="A12" i="2" s="1"/>
  <c r="A15" i="2" s="1"/>
  <c r="A16" i="2" s="1"/>
  <c r="A17" i="2" s="1"/>
  <c r="A20" i="2" s="1"/>
  <c r="A22" i="2" s="1"/>
  <c r="A24" i="2" s="1"/>
  <c r="A26" i="2" s="1"/>
  <c r="A28" i="2" s="1"/>
  <c r="A30" i="2" s="1"/>
  <c r="A33" i="2" s="1"/>
  <c r="A34" i="2" s="1"/>
  <c r="A35" i="2" s="1"/>
  <c r="A37" i="2" s="1"/>
  <c r="A39" i="2" s="1"/>
  <c r="A41" i="2" s="1"/>
  <c r="A44" i="2" s="1"/>
  <c r="A47" i="2" s="1"/>
  <c r="A50" i="2" s="1"/>
  <c r="A57" i="2" s="1"/>
  <c r="A58"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G107" i="2" s="1"/>
  <c r="A113" i="2" s="1"/>
  <c r="A114" i="2" s="1"/>
  <c r="A115" i="2" s="1"/>
  <c r="A116" i="2" s="1"/>
  <c r="A117" i="2" s="1"/>
  <c r="A120" i="2" s="1"/>
  <c r="A121" i="2" s="1"/>
  <c r="A122" i="2" s="1"/>
  <c r="A123" i="2" s="1"/>
  <c r="A126" i="2" s="1"/>
  <c r="A127" i="2" s="1"/>
  <c r="A128" i="2" s="1"/>
  <c r="A129" i="2" s="1"/>
  <c r="A130" i="2" s="1"/>
  <c r="A131" i="2" s="1"/>
  <c r="A132" i="2" s="1"/>
  <c r="A133" i="2" s="1"/>
  <c r="A134" i="2" s="1"/>
  <c r="A137" i="2" s="1"/>
  <c r="A138" i="2" s="1"/>
  <c r="A139" i="2" s="1"/>
  <c r="A140" i="2" s="1"/>
  <c r="A141" i="2" s="1"/>
  <c r="A142" i="2" s="1"/>
  <c r="A143" i="2" s="1"/>
  <c r="A144" i="2" s="1"/>
  <c r="A147" i="2" s="1"/>
  <c r="A148" i="2" s="1"/>
  <c r="A149" i="2" s="1"/>
  <c r="A150" i="2" s="1"/>
  <c r="A151" i="2" s="1"/>
  <c r="A152" i="2" s="1"/>
  <c r="A153" i="2" s="1"/>
  <c r="A154" i="2" s="1"/>
  <c r="A162" i="2" s="1"/>
  <c r="A163" i="2" s="1"/>
  <c r="A166" i="2" s="1"/>
  <c r="A167" i="2" s="1"/>
  <c r="A168" i="2" s="1"/>
  <c r="A169" i="2" s="1"/>
  <c r="A170" i="2" s="1"/>
  <c r="A171" i="2" s="1"/>
  <c r="A172" i="2" s="1"/>
  <c r="A173" i="2" s="1"/>
  <c r="A176" i="2" s="1"/>
  <c r="A177" i="2" s="1"/>
  <c r="A178" i="2" s="1"/>
  <c r="A179" i="2" s="1"/>
  <c r="A180" i="2" s="1"/>
  <c r="A181" i="2" s="1"/>
  <c r="A182" i="2" s="1"/>
  <c r="A183" i="2" s="1"/>
  <c r="A184" i="2" s="1"/>
  <c r="A189" i="2" s="1"/>
  <c r="A197" i="2" s="1"/>
  <c r="A264" i="2" s="1"/>
  <c r="A284" i="2" s="1"/>
  <c r="A290" i="2" s="1"/>
  <c r="A291" i="2" s="1"/>
  <c r="A292" i="2" s="1"/>
  <c r="A293" i="2" s="1"/>
  <c r="A294" i="2" s="1"/>
  <c r="A295" i="2" s="1"/>
  <c r="A296" i="2" s="1"/>
  <c r="A297" i="2" s="1"/>
  <c r="A298" i="2" s="1"/>
  <c r="A299" i="2" s="1"/>
  <c r="A300" i="2" s="1"/>
  <c r="A301" i="2" s="1"/>
  <c r="A302" i="2" s="1"/>
  <c r="A303" i="2" s="1"/>
  <c r="A305" i="2" s="1"/>
  <c r="A306" i="2" s="1"/>
  <c r="A307" i="2" s="1"/>
  <c r="A308" i="2" s="1"/>
  <c r="A309" i="2" s="1"/>
  <c r="A310" i="2" s="1"/>
  <c r="A311" i="2" s="1"/>
  <c r="A312" i="2" s="1"/>
  <c r="A313" i="2" s="1"/>
  <c r="A314" i="2" s="1"/>
  <c r="A315" i="2" s="1"/>
  <c r="A316" i="2" s="1"/>
  <c r="A317" i="2" s="1"/>
  <c r="A319" i="2" s="1"/>
  <c r="A324" i="2" s="1"/>
  <c r="A326" i="2" s="1"/>
  <c r="A327" i="2" s="1"/>
  <c r="A328" i="2" s="1"/>
  <c r="A329" i="2" s="1"/>
  <c r="A330" i="2" s="1"/>
  <c r="A332" i="2" s="1"/>
  <c r="A334" i="2" s="1"/>
  <c r="A335" i="2" s="1"/>
  <c r="A336" i="2" s="1"/>
  <c r="A337" i="2" s="1"/>
  <c r="A338" i="2" s="1"/>
  <c r="A339" i="2" s="1"/>
  <c r="A343" i="2" s="1"/>
  <c r="A344" i="2" s="1"/>
  <c r="A345" i="2" s="1"/>
  <c r="G358" i="2"/>
  <c r="G359" i="2"/>
  <c r="G361" i="2"/>
  <c r="D362" i="2"/>
  <c r="D360" i="2"/>
  <c r="F305" i="2"/>
  <c r="F319" i="2"/>
  <c r="F324" i="2"/>
  <c r="F332" i="2"/>
  <c r="E305" i="2"/>
  <c r="E319" i="2"/>
  <c r="E324" i="2"/>
  <c r="E332" i="2"/>
  <c r="G339" i="2"/>
  <c r="G338" i="2"/>
  <c r="G337" i="2"/>
  <c r="G336" i="2"/>
  <c r="G176" i="2"/>
  <c r="G177" i="2"/>
  <c r="G178" i="2"/>
  <c r="G179" i="2"/>
  <c r="G180" i="2"/>
  <c r="G181" i="2"/>
  <c r="G182" i="2"/>
  <c r="G183" i="2"/>
  <c r="G186" i="2"/>
  <c r="G166" i="2"/>
  <c r="G167" i="2"/>
  <c r="G168" i="2"/>
  <c r="G169" i="2"/>
  <c r="G170" i="2"/>
  <c r="G171" i="2"/>
  <c r="G172" i="2"/>
  <c r="G173" i="2"/>
  <c r="I139" i="2"/>
  <c r="G12" i="2"/>
  <c r="I10" i="2"/>
  <c r="A155" i="3"/>
  <c r="D263" i="3"/>
  <c r="A12" i="3"/>
  <c r="A19" i="3" s="1"/>
  <c r="A29" i="3" s="1"/>
  <c r="A40" i="3" s="1"/>
  <c r="A51" i="3" s="1"/>
  <c r="A59" i="3" s="1"/>
  <c r="A67" i="3" s="1"/>
  <c r="A74" i="3" s="1"/>
  <c r="A81" i="3" s="1"/>
  <c r="A88" i="3" s="1"/>
  <c r="A95" i="3" s="1"/>
  <c r="A102" i="3" s="1"/>
  <c r="A109" i="3" s="1"/>
  <c r="A116" i="3" s="1"/>
  <c r="A123" i="3" s="1"/>
  <c r="A130" i="3" s="1"/>
  <c r="A137" i="3" s="1"/>
  <c r="J10" i="3"/>
  <c r="J9" i="3"/>
  <c r="J8" i="3"/>
  <c r="J7" i="3"/>
  <c r="I4" i="3"/>
  <c r="D141" i="4"/>
  <c r="D40" i="4"/>
  <c r="A210" i="1" l="1"/>
  <c r="A211" i="1" s="1"/>
  <c r="A215" i="1" s="1"/>
  <c r="A216" i="1" s="1"/>
  <c r="A217" i="1" s="1"/>
  <c r="A218" i="1" s="1"/>
  <c r="A221" i="1" s="1"/>
  <c r="A224" i="1" s="1"/>
  <c r="A229" i="1" s="1"/>
  <c r="A239" i="1" s="1"/>
  <c r="A243" i="1" s="1"/>
  <c r="A248" i="1" s="1"/>
  <c r="A253" i="1" s="1"/>
  <c r="A260" i="1" s="1"/>
  <c r="A269" i="1" s="1"/>
  <c r="A273" i="1" s="1"/>
  <c r="A277" i="1" s="1"/>
  <c r="A292" i="1" s="1"/>
  <c r="A296" i="1" s="1"/>
  <c r="A300" i="1" s="1"/>
  <c r="A305" i="1" s="1"/>
  <c r="A309" i="1" s="1"/>
  <c r="A313" i="1" s="1"/>
  <c r="A318" i="1" s="1"/>
  <c r="A321" i="1" s="1"/>
  <c r="A326" i="1" s="1"/>
  <c r="A328" i="1" s="1"/>
  <c r="A332" i="1" s="1"/>
  <c r="A351" i="2"/>
  <c r="A355" i="2" s="1"/>
  <c r="A356" i="2" s="1"/>
  <c r="A357" i="2" s="1"/>
  <c r="A359" i="2" s="1"/>
  <c r="A361" i="2" s="1"/>
  <c r="A363" i="2" s="1"/>
  <c r="A365" i="2" s="1"/>
  <c r="H116" i="2"/>
  <c r="G145" i="2"/>
  <c r="H120" i="2"/>
  <c r="G135" i="2"/>
  <c r="G164" i="2"/>
  <c r="J222" i="2"/>
  <c r="G155" i="2"/>
  <c r="F102" i="2"/>
  <c r="F104" i="2" s="1"/>
  <c r="F107" i="2" s="1"/>
  <c r="F341" i="2"/>
  <c r="G324" i="2"/>
  <c r="G124" i="2"/>
  <c r="E189" i="2"/>
  <c r="E191" i="2" s="1"/>
  <c r="J217" i="2"/>
  <c r="G187" i="2"/>
  <c r="G118" i="2"/>
  <c r="G332" i="2"/>
  <c r="G305" i="2"/>
  <c r="A55" i="1"/>
  <c r="A68" i="1" s="1"/>
  <c r="A79" i="1" s="1"/>
  <c r="A90" i="1" s="1"/>
  <c r="A102" i="1" s="1"/>
  <c r="A112" i="1" s="1"/>
  <c r="J213" i="2"/>
  <c r="I107" i="2"/>
  <c r="J221" i="2"/>
  <c r="J225" i="2"/>
  <c r="J223" i="2"/>
  <c r="J218" i="2"/>
  <c r="I98" i="1"/>
  <c r="I229" i="2"/>
  <c r="J249" i="2" s="1"/>
  <c r="J250" i="2"/>
  <c r="G340" i="2"/>
  <c r="J216" i="2"/>
  <c r="I99" i="1"/>
  <c r="I221" i="2"/>
  <c r="J215" i="2"/>
  <c r="J214" i="2"/>
  <c r="F189" i="2"/>
  <c r="G363" i="2"/>
  <c r="J226" i="2"/>
  <c r="E341" i="2"/>
  <c r="G174" i="2"/>
  <c r="J224" i="2"/>
  <c r="G319" i="2"/>
  <c r="F41" i="2"/>
  <c r="I103" i="2" l="1"/>
  <c r="I105" i="2"/>
  <c r="I106" i="2"/>
  <c r="J248" i="2"/>
  <c r="I230" i="2"/>
  <c r="H40" i="2"/>
  <c r="H341" i="2"/>
  <c r="I341" i="2" s="1"/>
  <c r="H292" i="2"/>
  <c r="G367" i="2"/>
  <c r="G189" i="2"/>
  <c r="G195" i="2" s="1"/>
  <c r="F191" i="2"/>
  <c r="G191" i="2" s="1"/>
  <c r="G341" i="2"/>
  <c r="G365" i="2" l="1"/>
  <c r="H195" i="2"/>
  <c r="G194" i="2"/>
  <c r="H42" i="2"/>
  <c r="G41" i="2"/>
  <c r="G42" i="2"/>
</calcChain>
</file>

<file path=xl/sharedStrings.xml><?xml version="1.0" encoding="utf-8"?>
<sst xmlns="http://schemas.openxmlformats.org/spreadsheetml/2006/main" count="1505" uniqueCount="742">
  <si>
    <t>HOME-ARP RENTAL HOUSING FINANCING APPLICATION</t>
  </si>
  <si>
    <t>Table of Contents</t>
  </si>
  <si>
    <t>PART 1</t>
  </si>
  <si>
    <t>Section 1.  Project Description</t>
  </si>
  <si>
    <t>PART 2</t>
  </si>
  <si>
    <t>Section 1.  Sources and Uses of Funds</t>
  </si>
  <si>
    <t>Section 2.  Rents and Operating Expenses</t>
  </si>
  <si>
    <t>PART 3</t>
  </si>
  <si>
    <t>Section 1.  Development Team Summary</t>
  </si>
  <si>
    <t>Section 2.  Checklist for Exhibits</t>
  </si>
  <si>
    <t>Section 3.  Signature Page</t>
  </si>
  <si>
    <t>PART 4</t>
  </si>
  <si>
    <t>PROJECT SUMMARY</t>
  </si>
  <si>
    <t>General Instructions:</t>
  </si>
  <si>
    <t>When completing the application electronically, fill in only the white areas.  Colored sections should  not be altered in any way.</t>
  </si>
  <si>
    <t>Part 1</t>
  </si>
  <si>
    <t>PROJECT DESCRIPTION</t>
  </si>
  <si>
    <t>Name and Address of Project</t>
  </si>
  <si>
    <t>.</t>
  </si>
  <si>
    <t>Project Name:</t>
  </si>
  <si>
    <t>Project Address:</t>
  </si>
  <si>
    <t>Project Community</t>
  </si>
  <si>
    <t>NH</t>
  </si>
  <si>
    <t xml:space="preserve">                                    (city/town)</t>
  </si>
  <si>
    <t>(state)</t>
  </si>
  <si>
    <t>(zip code)</t>
  </si>
  <si>
    <t>Development Plan</t>
  </si>
  <si>
    <t>Development Type (Please check all that apply.)</t>
  </si>
  <si>
    <t xml:space="preserve">   New construction</t>
  </si>
  <si>
    <t>Mark with an "X"</t>
  </si>
  <si>
    <t xml:space="preserve">   Acquisition and rehabilitation of existing housing</t>
  </si>
  <si>
    <t xml:space="preserve">   Acquisition, minimal or no rehab of existing housing</t>
  </si>
  <si>
    <t xml:space="preserve">   Rehabilitation only</t>
  </si>
  <si>
    <t xml:space="preserve">   Other</t>
  </si>
  <si>
    <t xml:space="preserve"> </t>
  </si>
  <si>
    <t>Proposed Housing Type (Please check one box)</t>
  </si>
  <si>
    <t xml:space="preserve">   Rental (1 or more bedrooms) ..........................................................................</t>
  </si>
  <si>
    <t xml:space="preserve">   Studio/Efficiency(0 Bedrooms).......................................................................................</t>
  </si>
  <si>
    <t xml:space="preserve">   Single Room Occupancy (SRO) .........................................................................................................</t>
  </si>
  <si>
    <t xml:space="preserve">   Other:..................</t>
  </si>
  <si>
    <t>Project Description:</t>
  </si>
  <si>
    <t>Please describe the proposed project in a few sentences.  Indicate whom the project is designed to serve.  Describe the current condition of the site and its ownership.  Note whether the site is distressed. You are encouraged to attach a separate narrative to ensure the City has all necessary information to fully evaluate this proposal.</t>
  </si>
  <si>
    <t>Qualifying Population:</t>
  </si>
  <si>
    <t>Please confirm that your project will serve all four of the four HOME-ARP qualifying populations:</t>
  </si>
  <si>
    <t>1. Homeless, as defined in 24 CFR 91.5 Homeless (1), (2), or (3)</t>
  </si>
  <si>
    <t>2.  At risk of Homelessness, as defined in 24 CFR 91.5 At risk of homelessness</t>
  </si>
  <si>
    <t>3. Fleeing or Attempting to Flee, Domestic Violence, Dating Violence, Sexual Assault, Stalking, or Human Trafficking, as defined by HUD.</t>
  </si>
  <si>
    <t>4. Other populations where providing supportive services or assistance under section 212(a) of NAHA (42 U.S.C. 12742(a)) would prevent the family’s homelessness or serve those with the greatest risk of housing instability</t>
  </si>
  <si>
    <t>Development Schedule:</t>
  </si>
  <si>
    <t>Projected Dates</t>
  </si>
  <si>
    <t>Month</t>
  </si>
  <si>
    <t>Year</t>
  </si>
  <si>
    <t>Construction Loan Closing ..............................</t>
  </si>
  <si>
    <t>Construction Start ............................................</t>
  </si>
  <si>
    <t>50% Construction Completion ...........................</t>
  </si>
  <si>
    <t>Construction Completion ...................................</t>
  </si>
  <si>
    <t>First Certificate of Occupancy ...........................</t>
  </si>
  <si>
    <t>Final Certificate of Occupancy ...........................</t>
  </si>
  <si>
    <t>Permanent Loan Closing .................................</t>
  </si>
  <si>
    <t>Substantial Occupancy .................................</t>
  </si>
  <si>
    <t xml:space="preserve">Unit Mix: </t>
  </si>
  <si>
    <t>HOME-ARP</t>
  </si>
  <si>
    <t>Other (Not to</t>
  </si>
  <si>
    <t>Total</t>
  </si>
  <si>
    <t>Qualifying Population</t>
  </si>
  <si>
    <t>Exceed 30%)</t>
  </si>
  <si>
    <t>Units</t>
  </si>
  <si>
    <t>SRO</t>
  </si>
  <si>
    <t>0 Bedrooms</t>
  </si>
  <si>
    <t>1 Bedrooms</t>
  </si>
  <si>
    <t xml:space="preserve">2 Bedrooms </t>
  </si>
  <si>
    <t>3 Bedrooms</t>
  </si>
  <si>
    <t>4+ Bedrooms</t>
  </si>
  <si>
    <t>Total Units</t>
  </si>
  <si>
    <t>Unit Size:  (Indicate the average size of units, in square feet, by bedroom size and income.)</t>
  </si>
  <si>
    <t>Bathroom facilities.  Please indicate the number of bathrooms in each of the units.</t>
  </si>
  <si>
    <t>Funding Applied For:</t>
  </si>
  <si>
    <t>Please check all the funding that is being applied for at this time</t>
  </si>
  <si>
    <t>Lead Paint Program</t>
  </si>
  <si>
    <t>Other</t>
  </si>
  <si>
    <t>New</t>
  </si>
  <si>
    <t>Existing/</t>
  </si>
  <si>
    <t>Number of buildings planned:</t>
  </si>
  <si>
    <t>Construction</t>
  </si>
  <si>
    <t>Rehabilitation</t>
  </si>
  <si>
    <t xml:space="preserve">       a.  Single-family</t>
  </si>
  <si>
    <t xml:space="preserve">       b.  2-4 family</t>
  </si>
  <si>
    <t xml:space="preserve">       c.  Townhouse</t>
  </si>
  <si>
    <t xml:space="preserve">       d.  Low/Mid rise </t>
  </si>
  <si>
    <t xml:space="preserve">       e.  High-rise </t>
  </si>
  <si>
    <t xml:space="preserve">       f.   Other</t>
  </si>
  <si>
    <t xml:space="preserve">       TOTAL</t>
  </si>
  <si>
    <t>Number of units</t>
  </si>
  <si>
    <t>Gross Square Footage</t>
  </si>
  <si>
    <t xml:space="preserve">     a.  Residential </t>
  </si>
  <si>
    <t xml:space="preserve">     b.  Commercial</t>
  </si>
  <si>
    <t>Net Rentable Square Footage:</t>
  </si>
  <si>
    <t>Percent of Gross</t>
  </si>
  <si>
    <t xml:space="preserve">     a.  Residential</t>
  </si>
  <si>
    <t xml:space="preserve"> s.f.</t>
  </si>
  <si>
    <t xml:space="preserve">     b.  Commercial </t>
  </si>
  <si>
    <t>Number of accessible units</t>
  </si>
  <si>
    <t>Fire Code Type (check):</t>
  </si>
  <si>
    <t xml:space="preserve">       a.  Concrete frame</t>
  </si>
  <si>
    <t xml:space="preserve"> (Mark one box with an "X")</t>
  </si>
  <si>
    <t xml:space="preserve">       b.  Wood frame</t>
  </si>
  <si>
    <t xml:space="preserve">       c.  Protected steel </t>
  </si>
  <si>
    <t xml:space="preserve">       d.  Masonry bearing wall</t>
  </si>
  <si>
    <t>Will buildings include elevators?</t>
  </si>
  <si>
    <t xml:space="preserve"> ("yes" or "no")</t>
  </si>
  <si>
    <t>If yes, number:</t>
  </si>
  <si>
    <t>Are the following provided with the housing units:</t>
  </si>
  <si>
    <t xml:space="preserve">       a.  Range?</t>
  </si>
  <si>
    <t xml:space="preserve">      Type (gas or electric)?  </t>
  </si>
  <si>
    <t xml:space="preserve">       b.  Refrigerator?</t>
  </si>
  <si>
    <t xml:space="preserve">       c.  Microwave?</t>
  </si>
  <si>
    <t xml:space="preserve">       d.  Dishwasher?</t>
  </si>
  <si>
    <t xml:space="preserve">       e.  Disposal? </t>
  </si>
  <si>
    <t xml:space="preserve">       f.  Washer/Dryer Hookup?</t>
  </si>
  <si>
    <t xml:space="preserve">       g.  Washer &amp; Dryer?</t>
  </si>
  <si>
    <t xml:space="preserve">       h.  Wall-to-wall Carpet?</t>
  </si>
  <si>
    <t xml:space="preserve">       i.  Window Air Conditioner?</t>
  </si>
  <si>
    <t xml:space="preserve">       j.  Central Air Conditioning?</t>
  </si>
  <si>
    <t>Are the following included in the rent:</t>
  </si>
  <si>
    <t xml:space="preserve">       a.  Heat?</t>
  </si>
  <si>
    <t xml:space="preserve">       b.  Domestic Electricity? </t>
  </si>
  <si>
    <t xml:space="preserve">       c.  Cooking Fuel? </t>
  </si>
  <si>
    <t xml:space="preserve">       d.  Hot Water?</t>
  </si>
  <si>
    <t xml:space="preserve">       e.  Central A/C (if any)?</t>
  </si>
  <si>
    <t>Hot Water:</t>
  </si>
  <si>
    <t>Type of heating fuel:</t>
  </si>
  <si>
    <t>Gas</t>
  </si>
  <si>
    <t xml:space="preserve">                   (Check one with "X")</t>
  </si>
  <si>
    <t>Oil</t>
  </si>
  <si>
    <t>Electric</t>
  </si>
  <si>
    <t>No. of parking spaces:</t>
  </si>
  <si>
    <t>Enclosed</t>
  </si>
  <si>
    <t>Outdoor</t>
  </si>
  <si>
    <t>Will acquisition/rehabilitation require relocation of existing tenants?</t>
  </si>
  <si>
    <t xml:space="preserve">   ( If yes, please include relocation plan as Exhibit 29.)</t>
  </si>
  <si>
    <t>Scope of rehabilitation.  If rehabilitation, please describe the following (or type N/A).</t>
  </si>
  <si>
    <t xml:space="preserve">       a.  Major systems to be replaced:</t>
  </si>
  <si>
    <t xml:space="preserve">       b.  Substandard conditions and structural deficiencies to be repaired:</t>
  </si>
  <si>
    <t xml:space="preserve">       c.  Special features/adaptations for special needs clients to be housed:</t>
  </si>
  <si>
    <t>Amount of demolition, if any:</t>
  </si>
  <si>
    <t>Information on Site and Existing Buildings</t>
  </si>
  <si>
    <t>Square Feet</t>
  </si>
  <si>
    <t>Acres</t>
  </si>
  <si>
    <t>Size of Site:..........................................</t>
  </si>
  <si>
    <t>Buildable area:..................................</t>
  </si>
  <si>
    <t xml:space="preserve">Existing Conditions: </t>
  </si>
  <si>
    <t>What is the present use of the property?</t>
  </si>
  <si>
    <t>Number of existing structures:...........................….</t>
  </si>
  <si>
    <t>Gross s.f. of existing structures:.................................</t>
  </si>
  <si>
    <t>If rehabilitation:</t>
  </si>
  <si>
    <t>units</t>
  </si>
  <si>
    <t>bedrooms</t>
  </si>
  <si>
    <t xml:space="preserve">   a.  Number of existing residential units/bedrooms:.........................</t>
  </si>
  <si>
    <t xml:space="preserve">   b.  Number of units/bedrooms currently occupied:.......................</t>
  </si>
  <si>
    <t>If site includes commercial space:</t>
  </si>
  <si>
    <t xml:space="preserve">   a.  Square footage of existing commercial space:............................</t>
  </si>
  <si>
    <t xml:space="preserve">  square feet</t>
  </si>
  <si>
    <t xml:space="preserve">   b.  Square footage currently occupied:..........................................</t>
  </si>
  <si>
    <t>What are the surrounding land uses?</t>
  </si>
  <si>
    <t>Utilities:</t>
  </si>
  <si>
    <t>Please answer "yes" or "no" as to whether the following utilities are available on the site:</t>
  </si>
  <si>
    <t>a. San. sewer</t>
  </si>
  <si>
    <t xml:space="preserve"> If no, distance from site:</t>
  </si>
  <si>
    <t xml:space="preserve">  feet</t>
  </si>
  <si>
    <t>b. Storm sewer</t>
  </si>
  <si>
    <t>c. Public water</t>
  </si>
  <si>
    <t>d. Electricity</t>
  </si>
  <si>
    <t>e. Gas</t>
  </si>
  <si>
    <t>f. If any of the above are not available, is plan attached telling how such service will be extended</t>
  </si>
  <si>
    <t xml:space="preserve">    to the site?</t>
  </si>
  <si>
    <t>(Please attach as part of Exhibit 1.)</t>
  </si>
  <si>
    <t>Zoning:</t>
  </si>
  <si>
    <t>Does the present zoning permit the proposed development?</t>
  </si>
  <si>
    <t xml:space="preserve"> Please attach evidence of present zoning (Exhibit 19), including zoning map and</t>
  </si>
  <si>
    <t xml:space="preserve"> regulations.   Highlight any special use or dimensional restrictions on the property.</t>
  </si>
  <si>
    <t>If the present zoning does not allow for the proposed use as designed, has the needed zoning</t>
  </si>
  <si>
    <t>change/variance/special permit/subdivision approval been obtained?</t>
  </si>
  <si>
    <t>If not, please attach (as part of Exhibit 19) the current status and</t>
  </si>
  <si>
    <t>current schedule for obtaining necessary approval.</t>
  </si>
  <si>
    <t>Are any other efforts for local approvals being undertaken?</t>
  </si>
  <si>
    <t>If yes, please attach (as part of Exhibit 19) the current status and anticipated</t>
  </si>
  <si>
    <t>schedule for such efforts.</t>
  </si>
  <si>
    <t>Site Control:</t>
  </si>
  <si>
    <t xml:space="preserve">What form of site control do you have?  </t>
  </si>
  <si>
    <t xml:space="preserve"> (Mark one box)</t>
  </si>
  <si>
    <t xml:space="preserve">Ownership </t>
  </si>
  <si>
    <t xml:space="preserve">Purchase and Sale Agreement(s) </t>
  </si>
  <si>
    <t xml:space="preserve">Option </t>
  </si>
  <si>
    <t xml:space="preserve">Other:  </t>
  </si>
  <si>
    <t>Include copies of the appropriate site control documents as part of Exhibit 3.</t>
  </si>
  <si>
    <t>If site not presently owned by sponsor, please answer the following:</t>
  </si>
  <si>
    <t xml:space="preserve">    a.  Type of Agreement</t>
  </si>
  <si>
    <t xml:space="preserve">    b.  Agreement Date:</t>
  </si>
  <si>
    <t xml:space="preserve">Expiration Date:  </t>
  </si>
  <si>
    <t xml:space="preserve">    c.  Name of Seller</t>
  </si>
  <si>
    <t xml:space="preserve">    d.  Principals of seller corporation</t>
  </si>
  <si>
    <t xml:space="preserve">    e.  Purchase price if under agreement:$</t>
  </si>
  <si>
    <t/>
  </si>
  <si>
    <t xml:space="preserve">    f.   Is there any identity of interest between buyer and seller?</t>
  </si>
  <si>
    <t xml:space="preserve">In the past three years, have there been any defaults on any mortgage on the property or other </t>
  </si>
  <si>
    <t>forms of financial distress?</t>
  </si>
  <si>
    <t xml:space="preserve">    If yes, please attach description as part of Exhibit 10.</t>
  </si>
  <si>
    <t>Are there any outstanding liens on the property?</t>
  </si>
  <si>
    <t>Amenities and Services:</t>
  </si>
  <si>
    <t>Please indicate distance from site and locate on city/town map (Exhibit 1).</t>
  </si>
  <si>
    <t>Distance</t>
  </si>
  <si>
    <t xml:space="preserve">       a.  Shopping facilities</t>
  </si>
  <si>
    <t xml:space="preserve">  miles</t>
  </si>
  <si>
    <t xml:space="preserve">       b.  Schools </t>
  </si>
  <si>
    <t xml:space="preserve">       c.  Hospitals</t>
  </si>
  <si>
    <t xml:space="preserve">       d.  Parks and recreational facilities</t>
  </si>
  <si>
    <t xml:space="preserve">       e.  Police station</t>
  </si>
  <si>
    <t xml:space="preserve">       f.  Fire station</t>
  </si>
  <si>
    <t xml:space="preserve">       g.  Public transportation</t>
  </si>
  <si>
    <t xml:space="preserve">       h.  Houses of worship</t>
  </si>
  <si>
    <t xml:space="preserve">       i.  City Hall</t>
  </si>
  <si>
    <t>Environmental Information</t>
  </si>
  <si>
    <t>Is there any evidence of underground storage tanks or releases of</t>
  </si>
  <si>
    <t>oil or hazardous materials, including hazardous wastes, on the site or</t>
  </si>
  <si>
    <t>within close proximity to the site?</t>
  </si>
  <si>
    <t>Has a "Phase 1" environment assessment, including radon tests,</t>
  </si>
  <si>
    <t>been performed ?</t>
  </si>
  <si>
    <t xml:space="preserve">    (If yes, include a copy with Exhibit 2.)</t>
  </si>
  <si>
    <t>Is there any evidence that the premises contain lead paint?</t>
  </si>
  <si>
    <t xml:space="preserve">   (If yes, then a lead paint inspection and a plan for abatement are</t>
  </si>
  <si>
    <t xml:space="preserve">    required, and should be included in Exhibit 2.  Include information</t>
  </si>
  <si>
    <t xml:space="preserve">    on how the budget will cover expense of deleading all units,</t>
  </si>
  <si>
    <t>Is there any evidence that the premises contains asbestos?</t>
  </si>
  <si>
    <t xml:space="preserve">    (If yes, then an asbestos report, and a plan for abatement are</t>
  </si>
  <si>
    <t xml:space="preserve">     required, and should be included in Exhibit 2.)</t>
  </si>
  <si>
    <t xml:space="preserve">Is there any evidence that the premises are insulated with urea </t>
  </si>
  <si>
    <t>formaldehyde foam (UFFI)?</t>
  </si>
  <si>
    <t xml:space="preserve">    (If yes, please include test results as part of Exhibit 2.)</t>
  </si>
  <si>
    <t>Is the building listed on the National Register for Historic Places,</t>
  </si>
  <si>
    <t>or is it a contributing site or building to a local Historic District or a</t>
  </si>
  <si>
    <t>National Register Historic District?</t>
  </si>
  <si>
    <t xml:space="preserve">    </t>
  </si>
  <si>
    <t xml:space="preserve">Are there any aboveground storage containers with flammable or </t>
  </si>
  <si>
    <t>explosive petroleum products or chemicals within 1/2 mile of the site?</t>
  </si>
  <si>
    <t>Is the site located in a floodplain or wetlands area?</t>
  </si>
  <si>
    <t xml:space="preserve">    (If  close then a map of the wetlands or floodplain areas, and determinations</t>
  </si>
  <si>
    <t xml:space="preserve">    made by the local Conservation Commission and/or Department of</t>
  </si>
  <si>
    <t xml:space="preserve">    Environmental  Services should be included in Exhibit 2.)</t>
  </si>
  <si>
    <t>Does the site contain endangered animal or plant species?</t>
  </si>
  <si>
    <t>Is the site subject to noise impact from jet airports within 5 miles, major</t>
  </si>
  <si>
    <t>highways within 1,000 feet, rail traffic within 3,000 feet, or is it within</t>
  </si>
  <si>
    <t>an airport flight path?</t>
  </si>
  <si>
    <t xml:space="preserve">Is the site subject to the jurisdiction of Coastal Zone Management, </t>
  </si>
  <si>
    <t>a Wild &amp; Scenic Waterway, or other state, Federal or deed</t>
  </si>
  <si>
    <t>restriction?</t>
  </si>
  <si>
    <t xml:space="preserve">   (If yes, then submit details in Exhibit 2)</t>
  </si>
  <si>
    <t>SOURCES AND USES OF FUNDS</t>
  </si>
  <si>
    <t>Sources of Funds</t>
  </si>
  <si>
    <t>Private Equity:</t>
  </si>
  <si>
    <t>Amount  $</t>
  </si>
  <si>
    <t>Developer's Cash Equity</t>
  </si>
  <si>
    <t xml:space="preserve">Tax Credit Equity (net amount) </t>
  </si>
  <si>
    <t>Calculated Equity Amount from</t>
  </si>
  <si>
    <t xml:space="preserve">Developer Fee Loan </t>
  </si>
  <si>
    <t>Line #237:</t>
  </si>
  <si>
    <t>Other Source:</t>
  </si>
  <si>
    <t>Total Private Equity</t>
  </si>
  <si>
    <t>Public Equity:</t>
  </si>
  <si>
    <t>(Indicate Source and amount)</t>
  </si>
  <si>
    <t>$</t>
  </si>
  <si>
    <t>Grant:</t>
  </si>
  <si>
    <t xml:space="preserve">Total Public Equity </t>
  </si>
  <si>
    <t>Subordinate Debt (see definition):</t>
  </si>
  <si>
    <t>Rate  %</t>
  </si>
  <si>
    <t>Amortize  yrs</t>
  </si>
  <si>
    <t>Term   yrs</t>
  </si>
  <si>
    <t xml:space="preserve">Subordinate Debt </t>
  </si>
  <si>
    <t xml:space="preserve">       Source:</t>
  </si>
  <si>
    <t>Subordinate Debt</t>
  </si>
  <si>
    <t>Total Subordinate Debt</t>
  </si>
  <si>
    <t>Permanent Debt (Senior):</t>
  </si>
  <si>
    <t>Amount    $</t>
  </si>
  <si>
    <t>Rate   %</t>
  </si>
  <si>
    <t>Amortize    yrs</t>
  </si>
  <si>
    <t>Term    yrs</t>
  </si>
  <si>
    <t xml:space="preserve"> Permanent Loan</t>
  </si>
  <si>
    <t>Other Permanent Mortgage</t>
  </si>
  <si>
    <t xml:space="preserve">Total Permanent Senior Debt </t>
  </si>
  <si>
    <t>TDC/Unit:</t>
  </si>
  <si>
    <t>Total Permanent Sources</t>
  </si>
  <si>
    <t>Construction/Bridge Financing:</t>
  </si>
  <si>
    <t>Term    mos</t>
  </si>
  <si>
    <t xml:space="preserve">Construction Loan </t>
  </si>
  <si>
    <t xml:space="preserve">    Source:</t>
  </si>
  <si>
    <t xml:space="preserve">    Repaid at:</t>
  </si>
  <si>
    <t xml:space="preserve"> (event)</t>
  </si>
  <si>
    <t xml:space="preserve">Other Interim Loan </t>
  </si>
  <si>
    <t>Tax Credit Bridge Loan</t>
  </si>
  <si>
    <t>Uses of Funds</t>
  </si>
  <si>
    <t>Direct Construction:</t>
  </si>
  <si>
    <t>Who prepared the estimates?</t>
  </si>
  <si>
    <t>What is basis for estimates?</t>
  </si>
  <si>
    <t>NOTE: This application must be signed by  professional who supplied cost estimates.  See p.23.</t>
  </si>
  <si>
    <t xml:space="preserve">DV  </t>
  </si>
  <si>
    <t>Trade Item</t>
  </si>
  <si>
    <t>Amount   $</t>
  </si>
  <si>
    <t>Trade Description</t>
  </si>
  <si>
    <t>Concrete</t>
  </si>
  <si>
    <t>Masonry</t>
  </si>
  <si>
    <t>Metals</t>
  </si>
  <si>
    <t>Rough Carpentry</t>
  </si>
  <si>
    <t>Finish Carpentry</t>
  </si>
  <si>
    <t>Waterproofing</t>
  </si>
  <si>
    <t>Insulation</t>
  </si>
  <si>
    <t>Roofing</t>
  </si>
  <si>
    <t>Sheet Metal</t>
  </si>
  <si>
    <t>Doors</t>
  </si>
  <si>
    <t>Windows</t>
  </si>
  <si>
    <t>Glass</t>
  </si>
  <si>
    <t>Drywall</t>
  </si>
  <si>
    <t>Acoustical</t>
  </si>
  <si>
    <t>Wood Flooring</t>
  </si>
  <si>
    <t>Resilient Flooring</t>
  </si>
  <si>
    <t>Paint &amp; Decorating</t>
  </si>
  <si>
    <t>Tile</t>
  </si>
  <si>
    <t>Specialties</t>
  </si>
  <si>
    <t>Special Equipment</t>
  </si>
  <si>
    <t>Cabinets</t>
  </si>
  <si>
    <t>Appliances</t>
  </si>
  <si>
    <t>Blinds &amp; Shades</t>
  </si>
  <si>
    <t>Carpet</t>
  </si>
  <si>
    <t>Special Construction</t>
  </si>
  <si>
    <t>Elevators</t>
  </si>
  <si>
    <t>Plumbing &amp; Hot Water</t>
  </si>
  <si>
    <t>Heat &amp; Ventilation</t>
  </si>
  <si>
    <t>Air Conditioning</t>
  </si>
  <si>
    <t>Electrical</t>
  </si>
  <si>
    <t>Accessory Buildings</t>
  </si>
  <si>
    <t>Other/Misc</t>
  </si>
  <si>
    <t>Subtotal Structural</t>
  </si>
  <si>
    <t>Demolition</t>
  </si>
  <si>
    <t>Earth Work</t>
  </si>
  <si>
    <t>Site Utilities</t>
  </si>
  <si>
    <t>Roads &amp; Walks</t>
  </si>
  <si>
    <t>Site Improvement</t>
  </si>
  <si>
    <t>Lawns &amp; Planting</t>
  </si>
  <si>
    <t>Unusual Site Conditions</t>
  </si>
  <si>
    <t>Subtotal Site Work</t>
  </si>
  <si>
    <t>Total Improvements</t>
  </si>
  <si>
    <t>General Conditions</t>
  </si>
  <si>
    <t>As % of Total Improvements:</t>
  </si>
  <si>
    <t>Subtotal</t>
  </si>
  <si>
    <t>Builders Overhead</t>
  </si>
  <si>
    <t>Builders Profit</t>
  </si>
  <si>
    <t>TOTAL</t>
  </si>
  <si>
    <t>(computed for you)</t>
  </si>
  <si>
    <t xml:space="preserve">.  Cost/Sq.Ft.: </t>
  </si>
  <si>
    <t>Non-</t>
  </si>
  <si>
    <t>Development Budget:</t>
  </si>
  <si>
    <t>Residential</t>
  </si>
  <si>
    <t>Comments</t>
  </si>
  <si>
    <t>A</t>
  </si>
  <si>
    <t>B</t>
  </si>
  <si>
    <t>Col B for non-condo space only</t>
  </si>
  <si>
    <t>ACQUISITION &amp; CONSTRUCTION</t>
  </si>
  <si>
    <t>Land</t>
  </si>
  <si>
    <t>Existing  Building</t>
  </si>
  <si>
    <t>Construction Budget</t>
  </si>
  <si>
    <t>Construction Contingency</t>
  </si>
  <si>
    <t>% of construct.</t>
  </si>
  <si>
    <t>Subtotal.................................</t>
  </si>
  <si>
    <t>ARCHITECTURAL AND ENGINEERING</t>
  </si>
  <si>
    <t>Architect Fee-Design</t>
  </si>
  <si>
    <t>Architect Fee-Inspection</t>
  </si>
  <si>
    <t>Engineering Fees</t>
  </si>
  <si>
    <t>INTERIM CONSTRUCTION EXPENSE</t>
  </si>
  <si>
    <t>Const. Loan Origination Fee</t>
  </si>
  <si>
    <t>Const. Interest</t>
  </si>
  <si>
    <t>Const. Insurance</t>
  </si>
  <si>
    <t>Const. Bond Fee</t>
  </si>
  <si>
    <t>Lender's Counsel</t>
  </si>
  <si>
    <t>Clerk of the Works</t>
  </si>
  <si>
    <t>Taxes During Construction</t>
  </si>
  <si>
    <t>Permits</t>
  </si>
  <si>
    <t>FINANCING FEES AND EXPENSE</t>
  </si>
  <si>
    <t>Perm. Loan Origination Fee</t>
  </si>
  <si>
    <t>Perm. Loan Credit Enhance</t>
  </si>
  <si>
    <t>Tax Credit Fee</t>
  </si>
  <si>
    <t>Title Insurance and Record</t>
  </si>
  <si>
    <t>Transfer Tax</t>
  </si>
  <si>
    <t xml:space="preserve">Lender's Counsel </t>
  </si>
  <si>
    <t>Bond Premium</t>
  </si>
  <si>
    <t>Soft Cost Contingency</t>
  </si>
  <si>
    <t>OTHER SOFT COSTS</t>
  </si>
  <si>
    <t>Appraisal</t>
  </si>
  <si>
    <t>Market Study</t>
  </si>
  <si>
    <t>Environmental Report</t>
  </si>
  <si>
    <t>Site Survey</t>
  </si>
  <si>
    <t>Relocation Costs</t>
  </si>
  <si>
    <t>Legal Fees</t>
  </si>
  <si>
    <t>Accounting Fees</t>
  </si>
  <si>
    <t>DEVELOPER FEE</t>
  </si>
  <si>
    <t>SEE APPENDIX D:DEVELOPER FEE SCHEDULE</t>
  </si>
  <si>
    <t>Devel. Overhead and Profit</t>
  </si>
  <si>
    <t>Consultant Fee</t>
  </si>
  <si>
    <t>SYNDICATION EXPENSES</t>
  </si>
  <si>
    <t>Syndication Legal</t>
  </si>
  <si>
    <t>Syndication Accounting</t>
  </si>
  <si>
    <t>Syndication Fees</t>
  </si>
  <si>
    <t>Syndication Consultant</t>
  </si>
  <si>
    <t>Bridge Loan Origination Fee</t>
  </si>
  <si>
    <t>Bridge Loan Interest</t>
  </si>
  <si>
    <t>Investor Servicing (capital.)</t>
  </si>
  <si>
    <t xml:space="preserve">RESERVES </t>
  </si>
  <si>
    <t>Operating Reserve</t>
  </si>
  <si>
    <t>Replacement Reserve</t>
  </si>
  <si>
    <t>Working Capital</t>
  </si>
  <si>
    <t>Rent - Up Reserve</t>
  </si>
  <si>
    <t>Marketing Reserve</t>
  </si>
  <si>
    <t>Insurance Reserve</t>
  </si>
  <si>
    <t>Real Estate Tax Reserve</t>
  </si>
  <si>
    <t>Tax Credit Monitor Fee Res</t>
  </si>
  <si>
    <t>Total Development Cost</t>
  </si>
  <si>
    <t>Total Net* Development Cost</t>
  </si>
  <si>
    <t>*TDC less any costs associated with syndicating tax credits</t>
  </si>
  <si>
    <t>Debt Service Requirements:</t>
  </si>
  <si>
    <t>Minimum Debt Service Coverage</t>
  </si>
  <si>
    <t>The City will consider the following standard:</t>
  </si>
  <si>
    <t>Larger projects have a debt ratio of 1.2 smaller projects have a ratio of 1.5</t>
  </si>
  <si>
    <t>QP units will be excluded from the DSC calculation (unless there is project-based rental assistance</t>
  </si>
  <si>
    <t>in place for those units that guarantees rental income).</t>
  </si>
  <si>
    <t>Section 2  Part 2</t>
  </si>
  <si>
    <t>OPERATING PRO-FORMA</t>
  </si>
  <si>
    <t>Operating Income</t>
  </si>
  <si>
    <t>Rent Schedule:</t>
  </si>
  <si>
    <t>Contract</t>
  </si>
  <si>
    <t>Utility</t>
  </si>
  <si>
    <t>Revenue from</t>
  </si>
  <si>
    <t>No. of</t>
  </si>
  <si>
    <t>Rent</t>
  </si>
  <si>
    <t>Allowance*</t>
  </si>
  <si>
    <t>Services</t>
  </si>
  <si>
    <t>Gross Rent**</t>
  </si>
  <si>
    <t>0 Bedroom</t>
  </si>
  <si>
    <t>1 Bedroom</t>
  </si>
  <si>
    <t>2 Bedroom</t>
  </si>
  <si>
    <t>3 Bedroom</t>
  </si>
  <si>
    <t>4 Bedroom</t>
  </si>
  <si>
    <t>Other (Low-Income, below 65% AMI):</t>
  </si>
  <si>
    <t>Will project based vouchers (PBVs) be in place for the units?</t>
  </si>
  <si>
    <t>Yes</t>
  </si>
  <si>
    <t>No</t>
  </si>
  <si>
    <t>Part 2  Section 2 :  Operating Pro-Forma</t>
  </si>
  <si>
    <t xml:space="preserve">                 *See Appendix C: Utility Allowance</t>
  </si>
  <si>
    <t>**Contract rent + utility allowance + any service fee or subsidy</t>
  </si>
  <si>
    <t>Commercial Income:</t>
  </si>
  <si>
    <t>(average) $ / sq. ft.</t>
  </si>
  <si>
    <t>Square Feet:</t>
  </si>
  <si>
    <t xml:space="preserve">@   </t>
  </si>
  <si>
    <t xml:space="preserve">       = Comm. Income:</t>
  </si>
  <si>
    <t>Vacancy Rates:</t>
  </si>
  <si>
    <t>Year 1</t>
  </si>
  <si>
    <t>Year 2</t>
  </si>
  <si>
    <t>Year 3</t>
  </si>
  <si>
    <t>Year 4</t>
  </si>
  <si>
    <t>Year 5</t>
  </si>
  <si>
    <t>Year 6 and up</t>
  </si>
  <si>
    <t>Other (65% AMI)</t>
  </si>
  <si>
    <t>Laundry Income (annual):</t>
  </si>
  <si>
    <t>Other Income:</t>
  </si>
  <si>
    <t>Trending Assumptions</t>
  </si>
  <si>
    <t xml:space="preserve">      for Rents:</t>
  </si>
  <si>
    <t>Year 2   %</t>
  </si>
  <si>
    <t>Year 3   %</t>
  </si>
  <si>
    <t>Year 4 %</t>
  </si>
  <si>
    <t>Year 5    %</t>
  </si>
  <si>
    <t>Years 6-15 %</t>
  </si>
  <si>
    <t>Commercial Space Rental</t>
  </si>
  <si>
    <t>Other Income</t>
  </si>
  <si>
    <t>Please specify any assumptions regarding the average amount/percentage of rent expected to be collected over the compliance</t>
  </si>
  <si>
    <t>period from QP units.</t>
  </si>
  <si>
    <t>Note: Current underwriting standard on trending: 2% on income, 3% on oper exp, until Yr 6;</t>
  </si>
  <si>
    <t xml:space="preserve">        then 2.5% income, same 3% on operating expenses</t>
  </si>
  <si>
    <t>Operating Subsidy and Capitalized Operating Reserves:</t>
  </si>
  <si>
    <t>Yearly Draws on Subsidies</t>
  </si>
  <si>
    <t>and Reserves: (If any)</t>
  </si>
  <si>
    <t>Source I  ($)</t>
  </si>
  <si>
    <t>Source II  ($)</t>
  </si>
  <si>
    <t>Source III ($)</t>
  </si>
  <si>
    <t xml:space="preserve">NAME </t>
  </si>
  <si>
    <t xml:space="preserve">Year 1  </t>
  </si>
  <si>
    <t xml:space="preserve">Year 2  </t>
  </si>
  <si>
    <t xml:space="preserve">Year 3  </t>
  </si>
  <si>
    <t xml:space="preserve">Year 4  </t>
  </si>
  <si>
    <t xml:space="preserve">Year 5  </t>
  </si>
  <si>
    <t xml:space="preserve">Year 6  </t>
  </si>
  <si>
    <t xml:space="preserve">Year 7  </t>
  </si>
  <si>
    <t xml:space="preserve">Year 8  </t>
  </si>
  <si>
    <t xml:space="preserve">Year 9  </t>
  </si>
  <si>
    <t xml:space="preserve">Year 10  </t>
  </si>
  <si>
    <t xml:space="preserve">Year 11  </t>
  </si>
  <si>
    <t xml:space="preserve">Year 12  </t>
  </si>
  <si>
    <t xml:space="preserve">Year 13  </t>
  </si>
  <si>
    <t xml:space="preserve">Year 14  </t>
  </si>
  <si>
    <t xml:space="preserve">Year 15  </t>
  </si>
  <si>
    <t>Annual Operating Income (year 1) :</t>
  </si>
  <si>
    <t>Operating Expenses</t>
  </si>
  <si>
    <t>Annual Operating Exp.:</t>
  </si>
  <si>
    <t>Administration</t>
  </si>
  <si>
    <t>Commercial</t>
  </si>
  <si>
    <t>Management Fee</t>
  </si>
  <si>
    <t>Payroll, Administrative</t>
  </si>
  <si>
    <t>Payroll Taxes &amp; Benefits, Admin</t>
  </si>
  <si>
    <t>Legal</t>
  </si>
  <si>
    <t>Audit</t>
  </si>
  <si>
    <t>Marketing</t>
  </si>
  <si>
    <t>Telephone</t>
  </si>
  <si>
    <t>Office Supplies</t>
  </si>
  <si>
    <t>Accounting &amp; Data Processing</t>
  </si>
  <si>
    <t>Investor Servicing</t>
  </si>
  <si>
    <t>Other Fees:</t>
  </si>
  <si>
    <t>Other:</t>
  </si>
  <si>
    <t>Subtotal: Administrative</t>
  </si>
  <si>
    <t>Maintenance</t>
  </si>
  <si>
    <t>Payroll, Maintenance</t>
  </si>
  <si>
    <t>Payroll Taxes &amp; Benefits, Maint</t>
  </si>
  <si>
    <t>Janitorial Materials</t>
  </si>
  <si>
    <t>Landscaping</t>
  </si>
  <si>
    <t>Decorating (inter. only)</t>
  </si>
  <si>
    <t>Repairs (inter. &amp; ext.)</t>
  </si>
  <si>
    <t>Elevator Maintenance</t>
  </si>
  <si>
    <t>Trash Removal</t>
  </si>
  <si>
    <t>Snow Removal</t>
  </si>
  <si>
    <t>Extermination</t>
  </si>
  <si>
    <t>Recreation</t>
  </si>
  <si>
    <t>Subtotal: Maintenance</t>
  </si>
  <si>
    <t>Resident Services</t>
  </si>
  <si>
    <t>Direct Service Staff / Contract staff</t>
  </si>
  <si>
    <t>Food Supplies</t>
  </si>
  <si>
    <t>Program Supplies</t>
  </si>
  <si>
    <t>Subtotal: Resident Services</t>
  </si>
  <si>
    <t>Security</t>
  </si>
  <si>
    <t>Utilities</t>
  </si>
  <si>
    <t>Electricity</t>
  </si>
  <si>
    <t>Natural Gas</t>
  </si>
  <si>
    <t>Water &amp; Sewer</t>
  </si>
  <si>
    <t>Subtotal: Utilities</t>
  </si>
  <si>
    <t>Replacement Reserves</t>
  </si>
  <si>
    <t>Taxes/Insurance</t>
  </si>
  <si>
    <t>Real Estate Taxes</t>
  </si>
  <si>
    <t>Other Taxes</t>
  </si>
  <si>
    <t>Insurance</t>
  </si>
  <si>
    <t>Subtotal:Taxes, Insurance</t>
  </si>
  <si>
    <t>Total All Expenses</t>
  </si>
  <si>
    <t>Other Operating Expense Assumptions</t>
  </si>
  <si>
    <t>Trending Assumptions for Expenses</t>
  </si>
  <si>
    <t>Year 2    %</t>
  </si>
  <si>
    <t>Year 5-15  %</t>
  </si>
  <si>
    <t>Sewer &amp; Water</t>
  </si>
  <si>
    <t xml:space="preserve">All Other Operating Expenses * </t>
  </si>
  <si>
    <t>* Management Fees are assumed to remain a constant percentage of operating income.</t>
  </si>
  <si>
    <r>
      <t xml:space="preserve">Reserve Requirements: </t>
    </r>
    <r>
      <rPr>
        <sz val="12"/>
        <rFont val="Times New Roman"/>
        <family val="1"/>
      </rPr>
      <t>Normally at least $300/yr/unit</t>
    </r>
  </si>
  <si>
    <t>Replacement Reserve Requirement .......$</t>
  </si>
  <si>
    <t xml:space="preserve">   per unit per year</t>
  </si>
  <si>
    <t>Operating Reserve Requirement ............$</t>
  </si>
  <si>
    <t>Debt Service:</t>
  </si>
  <si>
    <t>Annual</t>
  </si>
  <si>
    <t>Payment</t>
  </si>
  <si>
    <t>Permanent Mortgage...........................................</t>
  </si>
  <si>
    <t>Other Permanent Mortgage ...................................................</t>
  </si>
  <si>
    <t>Total Debt Service (Annual) .................................................</t>
  </si>
  <si>
    <t>Net Operating Income ....................................................</t>
  </si>
  <si>
    <t xml:space="preserve"> (in year one)</t>
  </si>
  <si>
    <t>Debt Service Coverage Ratio...................................................</t>
  </si>
  <si>
    <t>Affordability:  Maximum Allowable Rents</t>
  </si>
  <si>
    <t>See Appendix E (Fair Market Rents)</t>
  </si>
  <si>
    <t>HOME Rent Limits (inclusive of utilities)</t>
  </si>
  <si>
    <t xml:space="preserve">As of (date): </t>
  </si>
  <si>
    <t>Part 3 Section 1</t>
  </si>
  <si>
    <t>DEVELOPMENT TEAM SUMMARY</t>
  </si>
  <si>
    <t>Developer/Sponsor Type (Please check one box)</t>
  </si>
  <si>
    <t>(check one)</t>
  </si>
  <si>
    <t xml:space="preserve">         Any form of for-profit corporation, partnership, or individual ............................................................................</t>
  </si>
  <si>
    <t xml:space="preserve">         Non-profit corporation  ................................................................................................</t>
  </si>
  <si>
    <t xml:space="preserve">         Limited equity housing cooperative ......................................................................</t>
  </si>
  <si>
    <t xml:space="preserve">         Other:     </t>
  </si>
  <si>
    <t xml:space="preserve"> .........................................</t>
  </si>
  <si>
    <t>Developer/Sponsor:</t>
  </si>
  <si>
    <t>Legal Name</t>
  </si>
  <si>
    <t>Address</t>
  </si>
  <si>
    <t>Contact Person</t>
  </si>
  <si>
    <t>Telephone #  /  e-mail</t>
  </si>
  <si>
    <t>Proposed Owner/Mortgagor:</t>
  </si>
  <si>
    <t>Form of Legal Entity</t>
  </si>
  <si>
    <t>Principals</t>
  </si>
  <si>
    <t>General Partner (if applicable):</t>
  </si>
  <si>
    <t>Principal (if corporation)</t>
  </si>
  <si>
    <t>% of Ownership</t>
  </si>
  <si>
    <t>Development Consultant:</t>
  </si>
  <si>
    <t>Telephone #</t>
  </si>
  <si>
    <t>e-mail</t>
  </si>
  <si>
    <t>Contractor:</t>
  </si>
  <si>
    <t>Name</t>
  </si>
  <si>
    <t>Fed Tax ID #</t>
  </si>
  <si>
    <t>Architect:</t>
  </si>
  <si>
    <t>Management Agent:</t>
  </si>
  <si>
    <t>Attorney (Real Estate):</t>
  </si>
  <si>
    <t>Attorney (Tax):</t>
  </si>
  <si>
    <t>Syndicator or Other Buyer of Equity:</t>
  </si>
  <si>
    <t>Guarantor:</t>
  </si>
  <si>
    <t>Service Provider or Coordinator:</t>
  </si>
  <si>
    <t>Marketing Agent:</t>
  </si>
  <si>
    <t>Project Manager</t>
  </si>
  <si>
    <t xml:space="preserve">  Other role</t>
  </si>
  <si>
    <t>Is there any identity of interest between any members of the development team?</t>
  </si>
  <si>
    <t>If yes, explain below.</t>
  </si>
  <si>
    <t>Part 3 Section 2</t>
  </si>
  <si>
    <t>CHECKLIST FOR EXHIBITS</t>
  </si>
  <si>
    <t xml:space="preserve">Indicate whether the following Exhibits are included with this application. </t>
  </si>
  <si>
    <t>Exhibit 1.  Site Information:</t>
  </si>
  <si>
    <t>Detailed site map ...............................................................................</t>
  </si>
  <si>
    <t xml:space="preserve">  ("yes" or "no")</t>
  </si>
  <si>
    <t>Photographs of the site .........................................................................</t>
  </si>
  <si>
    <t>Site location map ..................................................................................</t>
  </si>
  <si>
    <t>Exhibit 2.  Environmental Information:</t>
  </si>
  <si>
    <t>Level 1 Assessment ......................................................................</t>
  </si>
  <si>
    <t>Lead paint inspection ...............................................................................</t>
  </si>
  <si>
    <t>Asbestos inspection ....................................................................</t>
  </si>
  <si>
    <t>NH DHR Clearance</t>
  </si>
  <si>
    <t>Floodplain or Wetland Map ..................................</t>
  </si>
  <si>
    <t>Other environmental information .............................................................</t>
  </si>
  <si>
    <t>Exhibit 3.  Evidence of Site Control........................................................</t>
  </si>
  <si>
    <t>Exhibit 4.  Permanent Financing Letter of Interest ............................................</t>
  </si>
  <si>
    <t>Exhibit 5.  Construction Financing Letter of Interest ................................................</t>
  </si>
  <si>
    <t>Exhibit 6.  Equity Investment Letter of Interest..........................</t>
  </si>
  <si>
    <t>Exhibit 7.  Tax Credit Bridge Loan Letter of Interest............................................................</t>
  </si>
  <si>
    <t>Exhibit 8.  Detailed Scope of Work With Cost Estimates .......................................</t>
  </si>
  <si>
    <t>Exhibit 9.  Verification of Non-Profit Status ............................................................</t>
  </si>
  <si>
    <t>Exhibit 10.  List of Developer's Other Real Estate..........................................</t>
  </si>
  <si>
    <t>Exhibit 11.  Resumes of Development Team .....................</t>
  </si>
  <si>
    <t>Exhibit 12.  Management Agent Questionnaire .....................</t>
  </si>
  <si>
    <t>Exhibit 13.  Management Plan ...............................................................</t>
  </si>
  <si>
    <t>Exhibit 14.  Tenant Selection Plan ........................................</t>
  </si>
  <si>
    <t>Exhibit 15.  Markey Study .........................................................................</t>
  </si>
  <si>
    <t>Exhibit 16.  Appraisal .............................................................</t>
  </si>
  <si>
    <t>Exhibit 17.  Market Study .................................................</t>
  </si>
  <si>
    <t>Exhibit 18.  Preliminary Plans and Specifications ................................</t>
  </si>
  <si>
    <t>Exhibit 19.  Evidence of Zoning/Local Approvals............................................................</t>
  </si>
  <si>
    <t>Exhibit 20.  Permanent Financing Letter of Comm. .................................................</t>
  </si>
  <si>
    <t>Exhibit 21. Commitment for Project-Based Assistance …</t>
  </si>
  <si>
    <t xml:space="preserve">Indicate whether the following Exhibits are included with this application. Certain items may </t>
  </si>
  <si>
    <t>not be necessary at a particular stage.</t>
  </si>
  <si>
    <t>Exhibit 21.  Construction Financing Commitment Letter  ..................................................</t>
  </si>
  <si>
    <t>Exhibit 22.  Equity Investment Commitment Letter  .....................................</t>
  </si>
  <si>
    <t>Exhibit 23.  Tax Credit Bridge Loan Commitment Letter.........................................</t>
  </si>
  <si>
    <t>Exhibit 24.  Construction Period Sources and Uses ......................................................</t>
  </si>
  <si>
    <t>Exhibit 25.  Soil and/or Structural Report ...........................................................</t>
  </si>
  <si>
    <t>Exhibit 26.  Certified Site or Plot Plan ......................................................</t>
  </si>
  <si>
    <t>Exhibit 27.  Final Plans and Specifications .........................................................</t>
  </si>
  <si>
    <t>Exhibit 28.  Affirmative Fair Marketing Plan .........................................</t>
  </si>
  <si>
    <t>Exhibit 29.  Relocation Plan .....................................</t>
  </si>
  <si>
    <t>Exhibit 30.  Special Needs Service Plan .....................................</t>
  </si>
  <si>
    <t>Exhibit 31.  Management Agreement (or Letter of Intent)</t>
  </si>
  <si>
    <t>Exhibit 32.  Model Lease ...................................................................................</t>
  </si>
  <si>
    <t>Exhibit 33.  Absorption (Rent-Up) Schedule ..............................................................</t>
  </si>
  <si>
    <t>Exhibit 34.  Seller's Certification of Voluntary Sale.........................................................</t>
  </si>
  <si>
    <t>Exhibit 35.  Carryover Allocation Cost Certification .........................................</t>
  </si>
  <si>
    <t>Exhibit 36.  Final Allocation Cost Certification .....................................</t>
  </si>
  <si>
    <t>Exhibit 37.  Property Tax Status ..................................................................</t>
  </si>
  <si>
    <t>Exhibit 38. Title Abstract..................................................................</t>
  </si>
  <si>
    <t>Additional Exhibits</t>
  </si>
  <si>
    <t>Exhibit No.</t>
  </si>
  <si>
    <t xml:space="preserve">Title : </t>
  </si>
  <si>
    <t>Part 3 Section 3</t>
  </si>
  <si>
    <t>SIGNATURE PAGE</t>
  </si>
  <si>
    <t>Project Name</t>
  </si>
  <si>
    <t>Date:</t>
  </si>
  <si>
    <t>(month)</t>
  </si>
  <si>
    <t>(day)</t>
  </si>
  <si>
    <t>(year)</t>
  </si>
  <si>
    <t>Applicant:</t>
  </si>
  <si>
    <t xml:space="preserve">The responsible professional  hereby certifies that, to the best of her/his knowledge, the </t>
  </si>
  <si>
    <t xml:space="preserve">construction estimates and trade-item breakdown, as shown on page 8 of this application, </t>
  </si>
  <si>
    <t>are complete and accurate.</t>
  </si>
  <si>
    <t>Professional</t>
  </si>
  <si>
    <t>Cost Estimator:</t>
  </si>
  <si>
    <t>15-Year Operating Proforma (Years 1-5)</t>
  </si>
  <si>
    <t>Calendar Year :</t>
  </si>
  <si>
    <t>INCOME:</t>
  </si>
  <si>
    <t>QP Rental Units</t>
  </si>
  <si>
    <t>Low-Income, Rental Assisted</t>
  </si>
  <si>
    <t>Low-Income, Below 50%</t>
  </si>
  <si>
    <t>Low-Income, Below 60%</t>
  </si>
  <si>
    <t>Low-Income, Below 80%</t>
  </si>
  <si>
    <t>Market Rate</t>
  </si>
  <si>
    <t>Gross Potential Income</t>
  </si>
  <si>
    <t xml:space="preserve">   Less vacancy</t>
  </si>
  <si>
    <t>Effective Gross Residential Income</t>
  </si>
  <si>
    <t>Commercial Income</t>
  </si>
  <si>
    <t>Net Commercial Income</t>
  </si>
  <si>
    <t>Effective Rental Income</t>
  </si>
  <si>
    <t>Total Gross Income</t>
  </si>
  <si>
    <t>Operating Subsidies</t>
  </si>
  <si>
    <t>Draw on Operating Reserves</t>
  </si>
  <si>
    <t>Total Effective Income</t>
  </si>
  <si>
    <t>EXPENSES:</t>
  </si>
  <si>
    <t>Administrative</t>
  </si>
  <si>
    <t>Maintenance &amp; Repair</t>
  </si>
  <si>
    <t xml:space="preserve">Gas </t>
  </si>
  <si>
    <t>Total Operating Expenses</t>
  </si>
  <si>
    <t>NET OPERATING INCOME</t>
  </si>
  <si>
    <t>Debt Service</t>
  </si>
  <si>
    <t>Debt Service Coverage</t>
  </si>
  <si>
    <t>Project Cash Flow</t>
  </si>
  <si>
    <t>Required Debt Coverage</t>
  </si>
  <si>
    <t>(Gap)/Surplus for Cov.</t>
  </si>
  <si>
    <t>15-Year Operating Proforma (Years 6-10)</t>
  </si>
  <si>
    <t>Year 6</t>
  </si>
  <si>
    <t>Year 7</t>
  </si>
  <si>
    <t>Year 8</t>
  </si>
  <si>
    <t>Year 9</t>
  </si>
  <si>
    <t>Year 10</t>
  </si>
  <si>
    <t>Calendar Year:</t>
  </si>
  <si>
    <t>15-Year Operating Proforma (Years 11-15)</t>
  </si>
  <si>
    <t>Year 11</t>
  </si>
  <si>
    <t>Year 12</t>
  </si>
  <si>
    <t>Year 13</t>
  </si>
  <si>
    <t>Year 14</t>
  </si>
  <si>
    <t>Year 15</t>
  </si>
  <si>
    <t>6/1/2025</t>
  </si>
  <si>
    <t>5 Bedroom</t>
  </si>
  <si>
    <t>6 Bedroom</t>
  </si>
  <si>
    <t>Name of Project:</t>
  </si>
  <si>
    <t>Pawtucket HOME-ARP</t>
  </si>
  <si>
    <t>By signing below, applicant gives permission to the City of Pawtucket and its agents to investigate all representations made in this application and any attachments to the application.  This includes permission to access personal and business credit reports. In the case where the applicant consists of more than one individual or organization, the undersigned represents the entire group comprising the applicant and as such extends this permission on behalf of the other parties.</t>
  </si>
  <si>
    <t>The applicant hereby certifies that this application is complete and accurate to the best of his/her knowledge, and that no material misrepresentation is made herein by the applicant. The applicant hereby certifies that this project is not finacially feasible without the assistance requested herein. The  applicant  also agrees that this application may be relied upon by the City of Pawtucket  and other funding sources.  The applicant also acknowledges that additional information may be required by one or more parties relying on this application before it is  considered complete.</t>
  </si>
  <si>
    <t>HOME Program Funding through the City of Pawtucket</t>
  </si>
  <si>
    <t>HOME-ARP Program Funding through the City of Pawtucket</t>
  </si>
  <si>
    <t>City of Pawtucket</t>
  </si>
  <si>
    <t>Department of Planning and Redevelopment</t>
  </si>
  <si>
    <t>Community Development</t>
  </si>
  <si>
    <t>Fed Tax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</si>
</sst>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164" formatCode="dd\-mmm\-yy_)"/>
    <numFmt numFmtId="165" formatCode="0_)"/>
    <numFmt numFmtId="166" formatCode=";;;"/>
    <numFmt numFmtId="167" formatCode="#,##0.0_);\(#,##0.0\)"/>
    <numFmt numFmtId="168" formatCode="0.0%"/>
    <numFmt numFmtId="169" formatCode="mm/dd/yy_)"/>
    <numFmt numFmtId="170" formatCode="0.00_)"/>
    <numFmt numFmtId="171" formatCode="0.0_)"/>
    <numFmt numFmtId="172" formatCode="0.000000000_)"/>
    <numFmt numFmtId="173" formatCode="0_);\(0\)"/>
    <numFmt numFmtId="174" formatCode="&quot;$&quot;#,##0"/>
  </numFmts>
  <fonts count="43" x14ac:knownFonts="1">
    <font>
      <sz val="10"/>
      <name val="Arial"/>
    </font>
    <font>
      <sz val="10"/>
      <name val="Arial"/>
      <family val="2"/>
    </font>
    <font>
      <sz val="14"/>
      <color indexed="8"/>
      <name val="Times New Roman"/>
      <family val="1"/>
    </font>
    <font>
      <b/>
      <sz val="10"/>
      <color indexed="8"/>
      <name val="Times New Roman"/>
      <family val="1"/>
    </font>
    <font>
      <sz val="10"/>
      <name val="Times New Roman"/>
      <family val="1"/>
    </font>
    <font>
      <b/>
      <sz val="20"/>
      <color indexed="8"/>
      <name val="Times New Roman"/>
      <family val="1"/>
    </font>
    <font>
      <sz val="10"/>
      <color indexed="12"/>
      <name val="Times New Roman"/>
      <family val="1"/>
    </font>
    <font>
      <sz val="12"/>
      <name val="Times New Roman"/>
      <family val="1"/>
    </font>
    <font>
      <sz val="20"/>
      <color indexed="8"/>
      <name val="Times New Roman"/>
      <family val="1"/>
    </font>
    <font>
      <b/>
      <sz val="14"/>
      <color indexed="8"/>
      <name val="Times New Roman"/>
      <family val="1"/>
    </font>
    <font>
      <sz val="12"/>
      <color indexed="8"/>
      <name val="Times New Roman"/>
      <family val="1"/>
    </font>
    <font>
      <sz val="10"/>
      <color indexed="8"/>
      <name val="Times New Roman"/>
      <family val="1"/>
    </font>
    <font>
      <sz val="10"/>
      <color indexed="41"/>
      <name val="Times New Roman"/>
      <family val="1"/>
    </font>
    <font>
      <i/>
      <sz val="8"/>
      <color indexed="8"/>
      <name val="Times New Roman"/>
      <family val="1"/>
    </font>
    <font>
      <b/>
      <sz val="12"/>
      <color indexed="8"/>
      <name val="Times New Roman"/>
      <family val="1"/>
    </font>
    <font>
      <b/>
      <sz val="10"/>
      <color indexed="10"/>
      <name val="Times New Roman"/>
      <family val="1"/>
    </font>
    <font>
      <i/>
      <sz val="10"/>
      <name val="Times New Roman"/>
      <family val="1"/>
    </font>
    <font>
      <b/>
      <sz val="10"/>
      <name val="Times New Roman"/>
      <family val="1"/>
    </font>
    <font>
      <i/>
      <sz val="10"/>
      <color indexed="8"/>
      <name val="Times New Roman"/>
      <family val="1"/>
    </font>
    <font>
      <sz val="8"/>
      <color indexed="8"/>
      <name val="Times New Roman"/>
      <family val="1"/>
    </font>
    <font>
      <sz val="12"/>
      <color indexed="12"/>
      <name val="Times New Roman"/>
      <family val="1"/>
    </font>
    <font>
      <i/>
      <sz val="10"/>
      <color indexed="12"/>
      <name val="Times New Roman"/>
      <family val="1"/>
    </font>
    <font>
      <sz val="14"/>
      <name val="Times New Roman"/>
      <family val="1"/>
    </font>
    <font>
      <b/>
      <sz val="14"/>
      <name val="Times New Roman"/>
      <family val="1"/>
    </font>
    <font>
      <sz val="8"/>
      <name val="Times New Roman"/>
      <family val="1"/>
    </font>
    <font>
      <b/>
      <sz val="8"/>
      <name val="Times New Roman"/>
      <family val="1"/>
    </font>
    <font>
      <u val="double"/>
      <sz val="8"/>
      <color indexed="12"/>
      <name val="Times New Roman"/>
      <family val="1"/>
    </font>
    <font>
      <u val="double"/>
      <sz val="10"/>
      <name val="Times New Roman"/>
      <family val="1"/>
    </font>
    <font>
      <b/>
      <sz val="12"/>
      <name val="Times New Roman"/>
      <family val="1"/>
    </font>
    <font>
      <i/>
      <sz val="12"/>
      <name val="Times New Roman"/>
      <family val="1"/>
    </font>
    <font>
      <b/>
      <i/>
      <sz val="14"/>
      <color indexed="8"/>
      <name val="Times New Roman"/>
      <family val="1"/>
    </font>
    <font>
      <b/>
      <i/>
      <sz val="14"/>
      <name val="Times New Roman"/>
      <family val="1"/>
    </font>
    <font>
      <sz val="18"/>
      <name val="Times New Roman"/>
      <family val="1"/>
    </font>
    <font>
      <sz val="18"/>
      <color indexed="8"/>
      <name val="Times New Roman"/>
      <family val="1"/>
    </font>
    <font>
      <b/>
      <sz val="18"/>
      <name val="Times New Roman"/>
      <family val="1"/>
    </font>
    <font>
      <u/>
      <sz val="10"/>
      <name val="Times New Roman"/>
      <family val="1"/>
    </font>
    <font>
      <sz val="20"/>
      <name val="Times New Roman"/>
      <family val="1"/>
    </font>
    <font>
      <b/>
      <sz val="20"/>
      <name val="Times New Roman"/>
      <family val="1"/>
    </font>
    <font>
      <b/>
      <sz val="12"/>
      <color indexed="12"/>
      <name val="Times New Roman"/>
      <family val="1"/>
    </font>
    <font>
      <i/>
      <sz val="8"/>
      <name val="Times New Roman"/>
      <family val="1"/>
    </font>
    <font>
      <i/>
      <sz val="12"/>
      <color indexed="12"/>
      <name val="Times New Roman"/>
      <family val="1"/>
    </font>
    <font>
      <sz val="8"/>
      <color indexed="12"/>
      <name val="Times New Roman"/>
      <family val="1"/>
    </font>
    <font>
      <sz val="10"/>
      <color rgb="FFCCFFFF"/>
      <name val="Times New Roman"/>
      <family val="1"/>
    </font>
  </fonts>
  <fills count="8">
    <fill>
      <patternFill patternType="none"/>
    </fill>
    <fill>
      <patternFill patternType="gray125"/>
    </fill>
    <fill>
      <patternFill patternType="solid">
        <fgColor indexed="41"/>
        <bgColor indexed="64"/>
      </patternFill>
    </fill>
    <fill>
      <patternFill patternType="solid">
        <fgColor indexed="41"/>
        <bgColor indexed="9"/>
      </patternFill>
    </fill>
    <fill>
      <patternFill patternType="solid">
        <fgColor indexed="41"/>
        <bgColor indexed="42"/>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61">
    <border>
      <left/>
      <right/>
      <top/>
      <bottom/>
      <diagonal/>
    </border>
    <border>
      <left/>
      <right/>
      <top style="double">
        <color indexed="8"/>
      </top>
      <bottom style="double">
        <color indexed="8"/>
      </bottom>
      <diagonal/>
    </border>
    <border>
      <left/>
      <right/>
      <top/>
      <bottom style="double">
        <color indexed="8"/>
      </bottom>
      <diagonal/>
    </border>
    <border>
      <left style="medium">
        <color indexed="8"/>
      </left>
      <right/>
      <top/>
      <bottom/>
      <diagonal/>
    </border>
    <border>
      <left style="medium">
        <color indexed="8"/>
      </left>
      <right/>
      <top/>
      <bottom style="double">
        <color indexed="8"/>
      </bottom>
      <diagonal/>
    </border>
    <border>
      <left/>
      <right style="medium">
        <color indexed="8"/>
      </right>
      <top/>
      <bottom style="double">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double">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medium">
        <color indexed="8"/>
      </right>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diagonal/>
    </border>
    <border>
      <left/>
      <right style="medium">
        <color auto="1"/>
      </right>
      <top/>
      <bottom/>
      <diagonal/>
    </border>
    <border>
      <left/>
      <right style="medium">
        <color auto="1"/>
      </right>
      <top style="medium">
        <color auto="1"/>
      </top>
      <bottom/>
      <diagonal/>
    </border>
    <border>
      <left/>
      <right style="medium">
        <color indexed="8"/>
      </right>
      <top/>
      <bottom/>
      <diagonal/>
    </border>
    <border>
      <left/>
      <right style="medium">
        <color indexed="64"/>
      </right>
      <top/>
      <bottom/>
      <diagonal/>
    </border>
    <border>
      <left/>
      <right/>
      <top/>
      <bottom style="medium">
        <color indexed="8"/>
      </bottom>
      <diagonal/>
    </border>
    <border>
      <left/>
      <right style="medium">
        <color auto="1"/>
      </right>
      <top style="medium">
        <color auto="1"/>
      </top>
      <bottom style="medium">
        <color indexed="64"/>
      </bottom>
      <diagonal/>
    </border>
    <border>
      <left/>
      <right/>
      <top/>
      <bottom style="medium">
        <color indexed="64"/>
      </bottom>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64"/>
      </top>
      <bottom style="medium">
        <color indexed="64"/>
      </bottom>
      <diagonal/>
    </border>
    <border>
      <left/>
      <right style="medium">
        <color auto="1"/>
      </right>
      <top style="medium">
        <color auto="1"/>
      </top>
      <bottom style="medium">
        <color indexed="64"/>
      </bottom>
      <diagonal/>
    </border>
    <border>
      <left/>
      <right style="medium">
        <color auto="1"/>
      </right>
      <top/>
      <bottom style="medium">
        <color indexed="8"/>
      </bottom>
      <diagonal/>
    </border>
    <border>
      <left/>
      <right style="medium">
        <color auto="1"/>
      </right>
      <top/>
      <bottom style="medium">
        <color auto="1"/>
      </bottom>
      <diagonal/>
    </border>
    <border>
      <left/>
      <right/>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s>
  <cellStyleXfs count="2">
    <xf numFmtId="0" fontId="0" fillId="0" borderId="0"/>
    <xf numFmtId="44" fontId="1" fillId="0" borderId="0" applyFont="0" applyFill="0" applyBorder="0" applyAlignment="0" applyProtection="0"/>
  </cellStyleXfs>
  <cellXfs count="459">
    <xf numFmtId="0" fontId="0" fillId="0" borderId="0" xfId="0"/>
    <xf numFmtId="0" fontId="2" fillId="2" borderId="0" xfId="0" applyFont="1" applyFill="1" applyAlignment="1">
      <alignment horizontal="centerContinuous"/>
    </xf>
    <xf numFmtId="0" fontId="4" fillId="2" borderId="0" xfId="0" applyFont="1" applyFill="1" applyAlignment="1">
      <alignment horizontal="centerContinuous"/>
    </xf>
    <xf numFmtId="0" fontId="4" fillId="2" borderId="0" xfId="0" applyFont="1" applyFill="1"/>
    <xf numFmtId="0" fontId="5" fillId="2" borderId="1" xfId="0" applyFont="1" applyFill="1" applyBorder="1" applyAlignment="1">
      <alignment horizontal="centerContinuous"/>
    </xf>
    <xf numFmtId="0" fontId="4" fillId="2" borderId="1" xfId="0" applyFont="1" applyFill="1" applyBorder="1" applyAlignment="1">
      <alignment horizontal="centerContinuous"/>
    </xf>
    <xf numFmtId="0" fontId="4" fillId="2" borderId="0" xfId="0" applyFont="1" applyFill="1" applyAlignment="1">
      <alignment horizontal="center"/>
    </xf>
    <xf numFmtId="0" fontId="6" fillId="2" borderId="0" xfId="0" applyFont="1" applyFill="1" applyProtection="1">
      <protection locked="0"/>
    </xf>
    <xf numFmtId="0" fontId="4" fillId="2" borderId="2" xfId="0" applyFont="1" applyFill="1" applyBorder="1"/>
    <xf numFmtId="0" fontId="7" fillId="2" borderId="0" xfId="0" applyFont="1" applyFill="1"/>
    <xf numFmtId="0" fontId="4" fillId="2" borderId="0" xfId="0" applyFont="1" applyFill="1" applyAlignment="1">
      <alignment horizontal="right"/>
    </xf>
    <xf numFmtId="164" fontId="4" fillId="2" borderId="0" xfId="0" applyNumberFormat="1" applyFont="1" applyFill="1"/>
    <xf numFmtId="0" fontId="8" fillId="2" borderId="3" xfId="0" applyFont="1" applyFill="1" applyBorder="1" applyAlignment="1">
      <alignment horizontal="centerContinuous"/>
    </xf>
    <xf numFmtId="0" fontId="5" fillId="2" borderId="3" xfId="0" applyFont="1" applyFill="1" applyBorder="1" applyAlignment="1">
      <alignment horizontal="centerContinuous"/>
    </xf>
    <xf numFmtId="0" fontId="4" fillId="2" borderId="3" xfId="0" applyFont="1" applyFill="1" applyBorder="1"/>
    <xf numFmtId="0" fontId="10" fillId="2" borderId="0" xfId="0" applyFont="1" applyFill="1"/>
    <xf numFmtId="0" fontId="6" fillId="0" borderId="6"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0" xfId="0" applyFont="1" applyBorder="1" applyProtection="1">
      <protection locked="0"/>
    </xf>
    <xf numFmtId="0" fontId="6" fillId="0" borderId="10" xfId="0" applyFont="1" applyBorder="1" applyAlignment="1" applyProtection="1">
      <alignment horizontal="centerContinuous"/>
      <protection locked="0"/>
    </xf>
    <xf numFmtId="0" fontId="6" fillId="0" borderId="11" xfId="0" applyFont="1" applyBorder="1" applyProtection="1">
      <protection locked="0"/>
    </xf>
    <xf numFmtId="0" fontId="6" fillId="0" borderId="9" xfId="0" applyFont="1" applyBorder="1" applyProtection="1">
      <protection locked="0"/>
    </xf>
    <xf numFmtId="49" fontId="6" fillId="0" borderId="12" xfId="0" applyNumberFormat="1" applyFont="1" applyBorder="1" applyProtection="1">
      <protection locked="0"/>
    </xf>
    <xf numFmtId="0" fontId="4" fillId="2" borderId="13" xfId="0" applyFont="1" applyFill="1" applyBorder="1" applyAlignment="1">
      <alignment horizontal="centerContinuous"/>
    </xf>
    <xf numFmtId="0" fontId="11" fillId="2" borderId="3" xfId="0" applyFont="1" applyFill="1" applyBorder="1"/>
    <xf numFmtId="0" fontId="11" fillId="2" borderId="0" xfId="0" applyFont="1" applyFill="1"/>
    <xf numFmtId="0" fontId="12" fillId="2" borderId="0" xfId="0" applyFont="1" applyFill="1"/>
    <xf numFmtId="0" fontId="11" fillId="2" borderId="0" xfId="0" applyFont="1" applyFill="1" applyAlignment="1">
      <alignment horizontal="fill"/>
    </xf>
    <xf numFmtId="0" fontId="6" fillId="0" borderId="14" xfId="0" applyFont="1" applyBorder="1" applyProtection="1">
      <protection locked="0"/>
    </xf>
    <xf numFmtId="0" fontId="13" fillId="2" borderId="0" xfId="0" applyFont="1" applyFill="1"/>
    <xf numFmtId="0" fontId="6" fillId="0" borderId="12" xfId="0" applyFont="1" applyBorder="1" applyProtection="1">
      <protection locked="0"/>
    </xf>
    <xf numFmtId="37" fontId="12" fillId="2" borderId="0" xfId="0" applyNumberFormat="1" applyFont="1" applyFill="1"/>
    <xf numFmtId="0" fontId="14" fillId="2" borderId="0" xfId="0" applyFont="1" applyFill="1" applyAlignment="1">
      <alignment horizontal="left"/>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9"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6" fillId="0" borderId="9" xfId="0" applyFont="1" applyBorder="1" applyAlignment="1" applyProtection="1">
      <alignment horizontal="centerContinuous"/>
      <protection locked="0"/>
    </xf>
    <xf numFmtId="0" fontId="6" fillId="0" borderId="11" xfId="0" applyFont="1" applyBorder="1" applyAlignment="1" applyProtection="1">
      <alignment horizontal="centerContinuous"/>
      <protection locked="0"/>
    </xf>
    <xf numFmtId="0" fontId="14" fillId="2" borderId="0" xfId="0" applyFont="1" applyFill="1"/>
    <xf numFmtId="0" fontId="11" fillId="2" borderId="0" xfId="0" applyFont="1" applyFill="1" applyAlignment="1">
      <alignment horizontal="center"/>
    </xf>
    <xf numFmtId="166" fontId="11" fillId="2" borderId="0" xfId="0" applyNumberFormat="1" applyFont="1" applyFill="1"/>
    <xf numFmtId="165" fontId="6" fillId="0" borderId="8" xfId="0" applyNumberFormat="1" applyFont="1" applyBorder="1" applyProtection="1">
      <protection locked="0"/>
    </xf>
    <xf numFmtId="0" fontId="15" fillId="2" borderId="0" xfId="0" applyFont="1" applyFill="1"/>
    <xf numFmtId="165" fontId="6" fillId="0" borderId="11" xfId="0" applyNumberFormat="1" applyFont="1" applyBorder="1" applyProtection="1">
      <protection locked="0"/>
    </xf>
    <xf numFmtId="0" fontId="11" fillId="2" borderId="0" xfId="0" applyFont="1" applyFill="1" applyAlignment="1">
      <alignment horizontal="right"/>
    </xf>
    <xf numFmtId="0" fontId="16" fillId="2" borderId="0" xfId="0" applyFont="1" applyFill="1" applyAlignment="1">
      <alignment horizontal="center"/>
    </xf>
    <xf numFmtId="0" fontId="4" fillId="2" borderId="14" xfId="0" applyFont="1" applyFill="1" applyBorder="1"/>
    <xf numFmtId="0" fontId="4" fillId="2" borderId="12" xfId="0" applyFont="1" applyFill="1" applyBorder="1"/>
    <xf numFmtId="0" fontId="17" fillId="2" borderId="0" xfId="0" applyFont="1" applyFill="1"/>
    <xf numFmtId="0" fontId="4" fillId="2" borderId="8" xfId="0" applyFont="1" applyFill="1" applyBorder="1"/>
    <xf numFmtId="166" fontId="4" fillId="2" borderId="0" xfId="0" applyNumberFormat="1" applyFont="1" applyFill="1"/>
    <xf numFmtId="0" fontId="6" fillId="3" borderId="0" xfId="0" applyFont="1" applyFill="1"/>
    <xf numFmtId="0" fontId="18" fillId="2" borderId="0" xfId="0" applyFont="1" applyFill="1" applyAlignment="1">
      <alignment horizontal="center"/>
    </xf>
    <xf numFmtId="39" fontId="6" fillId="0" borderId="14" xfId="0" applyNumberFormat="1" applyFont="1" applyBorder="1" applyProtection="1">
      <protection locked="0"/>
    </xf>
    <xf numFmtId="37" fontId="6" fillId="0" borderId="14" xfId="0" applyNumberFormat="1" applyFont="1" applyBorder="1" applyProtection="1">
      <protection locked="0"/>
    </xf>
    <xf numFmtId="0" fontId="6" fillId="0" borderId="14"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4" fillId="2" borderId="0" xfId="0" applyFont="1" applyFill="1" applyAlignment="1">
      <alignment horizontal="left"/>
    </xf>
    <xf numFmtId="0" fontId="20" fillId="0" borderId="14" xfId="0" applyFont="1" applyBorder="1" applyProtection="1">
      <protection locked="0"/>
    </xf>
    <xf numFmtId="0" fontId="16" fillId="2" borderId="0" xfId="0" applyFont="1" applyFill="1"/>
    <xf numFmtId="0" fontId="17" fillId="2" borderId="0" xfId="0" applyFont="1" applyFill="1" applyAlignment="1">
      <alignment horizontal="right"/>
    </xf>
    <xf numFmtId="0" fontId="6" fillId="0" borderId="16" xfId="0" applyFont="1" applyBorder="1" applyProtection="1">
      <protection locked="0"/>
    </xf>
    <xf numFmtId="0" fontId="20" fillId="0" borderId="17" xfId="0" applyFont="1" applyBorder="1" applyProtection="1">
      <protection locked="0"/>
    </xf>
    <xf numFmtId="0" fontId="20" fillId="0" borderId="18" xfId="0" applyFont="1" applyBorder="1" applyProtection="1">
      <protection locked="0"/>
    </xf>
    <xf numFmtId="0" fontId="21" fillId="0" borderId="7" xfId="0" applyFont="1" applyBorder="1" applyProtection="1">
      <protection locked="0"/>
    </xf>
    <xf numFmtId="0" fontId="4" fillId="2" borderId="0" xfId="0" applyFont="1" applyFill="1" applyAlignment="1">
      <alignment horizontal="fill"/>
    </xf>
    <xf numFmtId="39" fontId="4" fillId="2" borderId="14" xfId="0" applyNumberFormat="1" applyFont="1" applyFill="1" applyBorder="1"/>
    <xf numFmtId="0" fontId="16" fillId="2" borderId="0" xfId="0" applyFont="1" applyFill="1" applyAlignment="1">
      <alignment horizontal="right"/>
    </xf>
    <xf numFmtId="0" fontId="18" fillId="2" borderId="0" xfId="0" applyFont="1" applyFill="1"/>
    <xf numFmtId="0" fontId="20" fillId="0" borderId="14" xfId="0" applyFont="1" applyBorder="1" applyAlignment="1" applyProtection="1">
      <alignment horizontal="centerContinuous"/>
      <protection locked="0"/>
    </xf>
    <xf numFmtId="0" fontId="11" fillId="2" borderId="0" xfId="0" applyFont="1" applyFill="1" applyAlignment="1">
      <alignment horizontal="centerContinuous"/>
    </xf>
    <xf numFmtId="0" fontId="20" fillId="0" borderId="14"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6" xfId="0" applyFont="1" applyBorder="1" applyProtection="1">
      <protection locked="0"/>
    </xf>
    <xf numFmtId="0" fontId="20" fillId="0" borderId="8" xfId="0" applyFont="1" applyBorder="1" applyProtection="1">
      <protection locked="0"/>
    </xf>
    <xf numFmtId="0" fontId="20" fillId="0" borderId="7" xfId="0" applyFont="1" applyBorder="1" applyProtection="1">
      <protection locked="0"/>
    </xf>
    <xf numFmtId="169" fontId="20" fillId="0" borderId="14" xfId="0" applyNumberFormat="1" applyFont="1" applyBorder="1" applyProtection="1">
      <protection locked="0"/>
    </xf>
    <xf numFmtId="169" fontId="20" fillId="0" borderId="6" xfId="0" applyNumberFormat="1" applyFont="1" applyBorder="1" applyProtection="1">
      <protection locked="0"/>
    </xf>
    <xf numFmtId="5" fontId="20" fillId="0" borderId="14" xfId="0" applyNumberFormat="1" applyFont="1" applyBorder="1" applyAlignment="1" applyProtection="1">
      <alignment horizontal="centerContinuous"/>
      <protection locked="0"/>
    </xf>
    <xf numFmtId="170" fontId="6" fillId="0" borderId="14" xfId="0" applyNumberFormat="1" applyFont="1" applyBorder="1" applyAlignment="1" applyProtection="1">
      <alignment horizontal="right"/>
      <protection locked="0"/>
    </xf>
    <xf numFmtId="0" fontId="11" fillId="2" borderId="3" xfId="0" applyFont="1" applyFill="1" applyBorder="1" applyAlignment="1">
      <alignment horizontal="right"/>
    </xf>
    <xf numFmtId="0" fontId="16" fillId="2" borderId="0" xfId="0" applyFont="1" applyFill="1" applyAlignment="1">
      <alignment horizontal="centerContinuous"/>
    </xf>
    <xf numFmtId="0" fontId="22" fillId="2" borderId="0" xfId="0" applyFont="1" applyFill="1" applyAlignment="1">
      <alignment horizontal="centerContinuous"/>
    </xf>
    <xf numFmtId="0" fontId="23" fillId="2" borderId="0" xfId="0" applyFont="1" applyFill="1" applyAlignment="1">
      <alignment horizontal="centerContinuous"/>
    </xf>
    <xf numFmtId="0" fontId="24" fillId="2" borderId="0" xfId="0" applyFont="1" applyFill="1"/>
    <xf numFmtId="0" fontId="7" fillId="2" borderId="0" xfId="0" applyFont="1" applyFill="1" applyAlignment="1">
      <alignment horizontal="centerContinuous"/>
    </xf>
    <xf numFmtId="164" fontId="7" fillId="2" borderId="0" xfId="0" applyNumberFormat="1" applyFont="1" applyFill="1"/>
    <xf numFmtId="0" fontId="25" fillId="2" borderId="0" xfId="0" applyFont="1" applyFill="1"/>
    <xf numFmtId="0" fontId="26" fillId="2" borderId="0" xfId="0" applyFont="1" applyFill="1"/>
    <xf numFmtId="0" fontId="27" fillId="2" borderId="0" xfId="0" applyFont="1" applyFill="1"/>
    <xf numFmtId="0" fontId="28" fillId="2" borderId="0" xfId="0" applyFont="1" applyFill="1"/>
    <xf numFmtId="165" fontId="4" fillId="2" borderId="3" xfId="0" applyNumberFormat="1" applyFont="1" applyFill="1" applyBorder="1"/>
    <xf numFmtId="37" fontId="7" fillId="2" borderId="0" xfId="0" applyNumberFormat="1" applyFont="1" applyFill="1"/>
    <xf numFmtId="5" fontId="20" fillId="0" borderId="14" xfId="0" applyNumberFormat="1" applyFont="1" applyBorder="1" applyProtection="1">
      <protection locked="0"/>
    </xf>
    <xf numFmtId="5" fontId="4" fillId="2" borderId="0" xfId="0" applyNumberFormat="1" applyFont="1" applyFill="1"/>
    <xf numFmtId="0" fontId="20" fillId="0" borderId="6" xfId="0" applyFont="1" applyBorder="1" applyAlignment="1" applyProtection="1">
      <alignment horizontal="left"/>
      <protection locked="0"/>
    </xf>
    <xf numFmtId="5" fontId="7" fillId="2" borderId="14" xfId="0" applyNumberFormat="1" applyFont="1" applyFill="1" applyBorder="1"/>
    <xf numFmtId="0" fontId="19" fillId="2" borderId="0" xfId="0" applyFont="1" applyFill="1" applyAlignment="1">
      <alignment horizontal="center"/>
    </xf>
    <xf numFmtId="0" fontId="11" fillId="2" borderId="0" xfId="0" applyFont="1" applyFill="1" applyAlignment="1">
      <alignment horizontal="left"/>
    </xf>
    <xf numFmtId="5" fontId="7" fillId="2" borderId="0" xfId="0" applyNumberFormat="1" applyFont="1" applyFill="1"/>
    <xf numFmtId="0" fontId="20" fillId="0" borderId="11" xfId="0" applyFont="1" applyBorder="1" applyProtection="1">
      <protection locked="0"/>
    </xf>
    <xf numFmtId="37" fontId="16" fillId="2" borderId="0" xfId="0" applyNumberFormat="1" applyFont="1" applyFill="1" applyAlignment="1">
      <alignment horizontal="centerContinuous"/>
    </xf>
    <xf numFmtId="10" fontId="20" fillId="0" borderId="14" xfId="0" applyNumberFormat="1" applyFont="1" applyBorder="1" applyProtection="1">
      <protection locked="0"/>
    </xf>
    <xf numFmtId="0" fontId="7" fillId="2" borderId="14" xfId="0" applyFont="1" applyFill="1" applyBorder="1"/>
    <xf numFmtId="37" fontId="4" fillId="2" borderId="0" xfId="0" applyNumberFormat="1" applyFont="1" applyFill="1"/>
    <xf numFmtId="37" fontId="16" fillId="2" borderId="0" xfId="0" applyNumberFormat="1" applyFont="1" applyFill="1"/>
    <xf numFmtId="0" fontId="20" fillId="0" borderId="14" xfId="0" applyFont="1" applyBorder="1" applyAlignment="1" applyProtection="1">
      <alignment horizontal="right"/>
      <protection locked="0"/>
    </xf>
    <xf numFmtId="5" fontId="20" fillId="2" borderId="14" xfId="0" applyNumberFormat="1" applyFont="1" applyFill="1" applyBorder="1" applyProtection="1">
      <protection locked="0"/>
    </xf>
    <xf numFmtId="10" fontId="20" fillId="2" borderId="14" xfId="0" applyNumberFormat="1" applyFont="1" applyFill="1" applyBorder="1" applyProtection="1">
      <protection locked="0"/>
    </xf>
    <xf numFmtId="0" fontId="20" fillId="2" borderId="14" xfId="0" applyFont="1" applyFill="1" applyBorder="1" applyProtection="1">
      <protection locked="0"/>
    </xf>
    <xf numFmtId="0" fontId="20" fillId="2" borderId="14" xfId="0" applyFont="1" applyFill="1" applyBorder="1" applyAlignment="1" applyProtection="1">
      <alignment horizontal="right"/>
      <protection locked="0"/>
    </xf>
    <xf numFmtId="171" fontId="20" fillId="0" borderId="14" xfId="0" applyNumberFormat="1" applyFont="1" applyBorder="1" applyProtection="1">
      <protection locked="0"/>
    </xf>
    <xf numFmtId="171" fontId="4" fillId="2" borderId="0" xfId="0" applyNumberFormat="1" applyFont="1" applyFill="1"/>
    <xf numFmtId="0" fontId="29" fillId="2" borderId="0" xfId="0" applyFont="1" applyFill="1"/>
    <xf numFmtId="5" fontId="6" fillId="0" borderId="14" xfId="0" applyNumberFormat="1" applyFont="1" applyBorder="1" applyProtection="1">
      <protection locked="0"/>
    </xf>
    <xf numFmtId="5" fontId="6" fillId="0" borderId="12" xfId="0" applyNumberFormat="1" applyFont="1" applyBorder="1" applyProtection="1">
      <protection locked="0"/>
    </xf>
    <xf numFmtId="5" fontId="6" fillId="0" borderId="9" xfId="0" applyNumberFormat="1" applyFont="1" applyBorder="1" applyProtection="1">
      <protection locked="0"/>
    </xf>
    <xf numFmtId="5" fontId="20" fillId="2" borderId="15" xfId="0" applyNumberFormat="1" applyFont="1" applyFill="1" applyBorder="1" applyProtection="1">
      <protection locked="0"/>
    </xf>
    <xf numFmtId="5" fontId="6" fillId="0" borderId="6" xfId="0" applyNumberFormat="1" applyFont="1" applyBorder="1" applyProtection="1">
      <protection locked="0"/>
    </xf>
    <xf numFmtId="7" fontId="6" fillId="0" borderId="14" xfId="0" applyNumberFormat="1" applyFont="1" applyBorder="1" applyProtection="1">
      <protection locked="0"/>
    </xf>
    <xf numFmtId="9" fontId="4" fillId="2" borderId="14" xfId="0" applyNumberFormat="1" applyFont="1" applyFill="1" applyBorder="1"/>
    <xf numFmtId="7" fontId="6" fillId="0" borderId="12" xfId="0" applyNumberFormat="1" applyFont="1" applyBorder="1" applyProtection="1">
      <protection locked="0"/>
    </xf>
    <xf numFmtId="9" fontId="4" fillId="2" borderId="12" xfId="0" applyNumberFormat="1" applyFont="1" applyFill="1" applyBorder="1"/>
    <xf numFmtId="7" fontId="4" fillId="2" borderId="14" xfId="0" applyNumberFormat="1" applyFont="1" applyFill="1" applyBorder="1"/>
    <xf numFmtId="0" fontId="23" fillId="2" borderId="0" xfId="0" applyFont="1" applyFill="1"/>
    <xf numFmtId="37" fontId="31" fillId="2" borderId="0" xfId="0" applyNumberFormat="1" applyFont="1" applyFill="1" applyAlignment="1">
      <alignment horizontal="center"/>
    </xf>
    <xf numFmtId="0" fontId="31" fillId="2" borderId="0" xfId="0" applyFont="1" applyFill="1"/>
    <xf numFmtId="0" fontId="31" fillId="2" borderId="0" xfId="0" applyFont="1" applyFill="1" applyAlignment="1">
      <alignment horizontal="center"/>
    </xf>
    <xf numFmtId="37" fontId="4" fillId="2" borderId="0" xfId="0" applyNumberFormat="1" applyFont="1" applyFill="1" applyAlignment="1">
      <alignment horizontal="centerContinuous"/>
    </xf>
    <xf numFmtId="5" fontId="20" fillId="0" borderId="8" xfId="0" applyNumberFormat="1" applyFont="1" applyBorder="1" applyProtection="1">
      <protection locked="0"/>
    </xf>
    <xf numFmtId="37" fontId="6" fillId="0" borderId="8" xfId="0" applyNumberFormat="1" applyFont="1" applyBorder="1" applyProtection="1">
      <protection locked="0"/>
    </xf>
    <xf numFmtId="37" fontId="6" fillId="0" borderId="11" xfId="0" applyNumberFormat="1" applyFont="1" applyBorder="1" applyProtection="1">
      <protection locked="0"/>
    </xf>
    <xf numFmtId="170" fontId="6" fillId="0" borderId="6" xfId="0" applyNumberFormat="1" applyFont="1" applyBorder="1" applyProtection="1">
      <protection locked="0"/>
    </xf>
    <xf numFmtId="0" fontId="4" fillId="2" borderId="11" xfId="0" applyFont="1" applyFill="1" applyBorder="1"/>
    <xf numFmtId="0" fontId="20" fillId="0" borderId="0" xfId="0" applyFont="1" applyProtection="1">
      <protection locked="0"/>
    </xf>
    <xf numFmtId="5" fontId="7" fillId="2" borderId="8" xfId="0" applyNumberFormat="1" applyFont="1" applyFill="1" applyBorder="1"/>
    <xf numFmtId="5" fontId="20" fillId="0" borderId="12" xfId="0" applyNumberFormat="1" applyFont="1" applyBorder="1" applyProtection="1">
      <protection locked="0"/>
    </xf>
    <xf numFmtId="5" fontId="20" fillId="0" borderId="11" xfId="0" applyNumberFormat="1" applyFont="1" applyBorder="1" applyProtection="1">
      <protection locked="0"/>
    </xf>
    <xf numFmtId="5" fontId="7" fillId="2" borderId="12" xfId="0" applyNumberFormat="1" applyFont="1" applyFill="1" applyBorder="1"/>
    <xf numFmtId="0" fontId="20" fillId="2" borderId="0" xfId="0" applyFont="1" applyFill="1" applyProtection="1">
      <protection locked="0"/>
    </xf>
    <xf numFmtId="0" fontId="4" fillId="0" borderId="9" xfId="0" applyFont="1" applyBorder="1"/>
    <xf numFmtId="0" fontId="4" fillId="0" borderId="11" xfId="0" applyFont="1" applyBorder="1"/>
    <xf numFmtId="5" fontId="6" fillId="2" borderId="0" xfId="0" applyNumberFormat="1" applyFont="1" applyFill="1" applyProtection="1">
      <protection locked="0"/>
    </xf>
    <xf numFmtId="0" fontId="4" fillId="2" borderId="3" xfId="0" applyFont="1" applyFill="1" applyBorder="1" applyAlignment="1">
      <alignment horizontal="centerContinuous"/>
    </xf>
    <xf numFmtId="0" fontId="7" fillId="2" borderId="3" xfId="0" applyFont="1" applyFill="1" applyBorder="1"/>
    <xf numFmtId="5" fontId="7" fillId="4" borderId="14" xfId="0" applyNumberFormat="1" applyFont="1" applyFill="1" applyBorder="1"/>
    <xf numFmtId="5" fontId="7" fillId="4" borderId="8" xfId="0" applyNumberFormat="1" applyFont="1" applyFill="1" applyBorder="1"/>
    <xf numFmtId="5" fontId="4" fillId="2" borderId="0" xfId="0" applyNumberFormat="1" applyFont="1" applyFill="1" applyAlignment="1">
      <alignment horizontal="right"/>
    </xf>
    <xf numFmtId="170" fontId="20" fillId="0" borderId="14" xfId="0" applyNumberFormat="1" applyFont="1" applyBorder="1" applyProtection="1">
      <protection locked="0"/>
    </xf>
    <xf numFmtId="0" fontId="32" fillId="2" borderId="0" xfId="0" applyFont="1" applyFill="1" applyAlignment="1">
      <alignment horizontal="centerContinuous"/>
    </xf>
    <xf numFmtId="0" fontId="33" fillId="2" borderId="0" xfId="0" applyFont="1" applyFill="1" applyAlignment="1">
      <alignment horizontal="centerContinuous"/>
    </xf>
    <xf numFmtId="0" fontId="34" fillId="2" borderId="0" xfId="0" applyFont="1" applyFill="1" applyAlignment="1">
      <alignment horizontal="centerContinuous"/>
    </xf>
    <xf numFmtId="0" fontId="29" fillId="2" borderId="0" xfId="0" applyFont="1" applyFill="1" applyAlignment="1">
      <alignment horizontal="center"/>
    </xf>
    <xf numFmtId="0" fontId="7" fillId="2" borderId="8" xfId="0" applyFont="1" applyFill="1" applyBorder="1"/>
    <xf numFmtId="0" fontId="7" fillId="2" borderId="11" xfId="0" applyFont="1" applyFill="1" applyBorder="1"/>
    <xf numFmtId="166" fontId="7" fillId="2" borderId="0" xfId="0" applyNumberFormat="1" applyFont="1" applyFill="1"/>
    <xf numFmtId="0" fontId="7" fillId="2" borderId="19" xfId="0" applyFont="1" applyFill="1" applyBorder="1"/>
    <xf numFmtId="0" fontId="7" fillId="2" borderId="0" xfId="0" applyFont="1" applyFill="1" applyAlignment="1">
      <alignment horizontal="right"/>
    </xf>
    <xf numFmtId="0" fontId="7" fillId="2" borderId="17" xfId="0" applyFont="1" applyFill="1" applyBorder="1"/>
    <xf numFmtId="168" fontId="20" fillId="0" borderId="14" xfId="0" applyNumberFormat="1" applyFont="1" applyBorder="1" applyProtection="1">
      <protection locked="0"/>
    </xf>
    <xf numFmtId="172" fontId="7" fillId="2" borderId="0" xfId="0" applyNumberFormat="1" applyFont="1" applyFill="1"/>
    <xf numFmtId="5" fontId="6" fillId="0" borderId="8" xfId="0" applyNumberFormat="1" applyFont="1" applyBorder="1" applyProtection="1">
      <protection locked="0"/>
    </xf>
    <xf numFmtId="5" fontId="6" fillId="0" borderId="11" xfId="0" applyNumberFormat="1" applyFont="1" applyBorder="1" applyProtection="1">
      <protection locked="0"/>
    </xf>
    <xf numFmtId="10" fontId="6" fillId="3" borderId="6" xfId="0" applyNumberFormat="1" applyFont="1" applyFill="1" applyBorder="1" applyProtection="1">
      <protection locked="0"/>
    </xf>
    <xf numFmtId="10" fontId="6" fillId="3" borderId="8" xfId="0" applyNumberFormat="1" applyFont="1" applyFill="1" applyBorder="1" applyProtection="1">
      <protection locked="0"/>
    </xf>
    <xf numFmtId="0" fontId="11" fillId="0" borderId="6" xfId="0" applyFont="1" applyBorder="1" applyProtection="1">
      <protection locked="0"/>
    </xf>
    <xf numFmtId="0" fontId="11" fillId="0" borderId="9" xfId="0" applyFont="1" applyBorder="1" applyProtection="1">
      <protection locked="0"/>
    </xf>
    <xf numFmtId="0" fontId="11" fillId="0" borderId="8" xfId="0" applyFont="1" applyBorder="1" applyProtection="1">
      <protection locked="0"/>
    </xf>
    <xf numFmtId="0" fontId="6" fillId="0" borderId="19" xfId="0" applyFont="1" applyBorder="1" applyProtection="1">
      <protection locked="0"/>
    </xf>
    <xf numFmtId="0" fontId="6" fillId="0" borderId="18" xfId="0" applyFont="1" applyBorder="1" applyProtection="1">
      <protection locked="0"/>
    </xf>
    <xf numFmtId="0" fontId="4" fillId="2" borderId="19" xfId="0" applyFont="1" applyFill="1" applyBorder="1"/>
    <xf numFmtId="0" fontId="11" fillId="0" borderId="16" xfId="0" applyFont="1" applyBorder="1" applyProtection="1">
      <protection locked="0"/>
    </xf>
    <xf numFmtId="0" fontId="11" fillId="2" borderId="0" xfId="0" applyFont="1" applyFill="1" applyProtection="1">
      <protection locked="0"/>
    </xf>
    <xf numFmtId="37" fontId="4" fillId="2" borderId="14" xfId="0" applyNumberFormat="1" applyFont="1" applyFill="1" applyBorder="1"/>
    <xf numFmtId="37" fontId="4" fillId="2" borderId="8" xfId="0" applyNumberFormat="1" applyFont="1" applyFill="1" applyBorder="1"/>
    <xf numFmtId="0" fontId="11" fillId="0" borderId="11" xfId="0" applyFont="1" applyBorder="1" applyProtection="1">
      <protection locked="0"/>
    </xf>
    <xf numFmtId="5" fontId="16" fillId="2" borderId="0" xfId="0" applyNumberFormat="1" applyFont="1" applyFill="1"/>
    <xf numFmtId="37" fontId="7" fillId="2" borderId="14" xfId="0" applyNumberFormat="1" applyFont="1" applyFill="1" applyBorder="1"/>
    <xf numFmtId="0" fontId="7" fillId="2" borderId="6" xfId="0" applyFont="1" applyFill="1" applyBorder="1"/>
    <xf numFmtId="0" fontId="4" fillId="2" borderId="15" xfId="0" applyFont="1" applyFill="1" applyBorder="1"/>
    <xf numFmtId="170" fontId="7" fillId="2" borderId="14" xfId="0" applyNumberFormat="1" applyFont="1" applyFill="1" applyBorder="1"/>
    <xf numFmtId="0" fontId="35" fillId="2" borderId="0" xfId="0" applyFont="1" applyFill="1"/>
    <xf numFmtId="164" fontId="20" fillId="2" borderId="0" xfId="0" applyNumberFormat="1" applyFont="1" applyFill="1" applyProtection="1">
      <protection locked="0"/>
    </xf>
    <xf numFmtId="0" fontId="20" fillId="0" borderId="12" xfId="0" applyFont="1" applyBorder="1" applyProtection="1">
      <protection locked="0"/>
    </xf>
    <xf numFmtId="0" fontId="36" fillId="2" borderId="0" xfId="0" applyFont="1" applyFill="1" applyAlignment="1">
      <alignment horizontal="centerContinuous"/>
    </xf>
    <xf numFmtId="0" fontId="25" fillId="2" borderId="0" xfId="0" applyFont="1" applyFill="1" applyAlignment="1">
      <alignment horizontal="centerContinuous"/>
    </xf>
    <xf numFmtId="0" fontId="37" fillId="2" borderId="0" xfId="0" applyFont="1" applyFill="1" applyAlignment="1">
      <alignment horizontal="centerContinuous"/>
    </xf>
    <xf numFmtId="0" fontId="7" fillId="2" borderId="0" xfId="0" applyFont="1" applyFill="1" applyAlignment="1">
      <alignment horizontal="left"/>
    </xf>
    <xf numFmtId="0" fontId="39" fillId="2" borderId="0" xfId="0" applyFont="1" applyFill="1"/>
    <xf numFmtId="0" fontId="19" fillId="2" borderId="0" xfId="0" applyFont="1" applyFill="1" applyAlignment="1">
      <alignment horizontal="centerContinuous"/>
    </xf>
    <xf numFmtId="0" fontId="24" fillId="2" borderId="0" xfId="0" applyFont="1" applyFill="1" applyAlignment="1">
      <alignment horizontal="centerContinuous"/>
    </xf>
    <xf numFmtId="164" fontId="7" fillId="2" borderId="0" xfId="0" applyNumberFormat="1" applyFont="1" applyFill="1" applyAlignment="1">
      <alignment horizontal="centerContinuous"/>
    </xf>
    <xf numFmtId="0" fontId="7" fillId="2" borderId="0" xfId="0" applyFont="1" applyFill="1" applyAlignment="1">
      <alignment horizontal="center"/>
    </xf>
    <xf numFmtId="0" fontId="24" fillId="2" borderId="3" xfId="0" applyFont="1" applyFill="1" applyBorder="1"/>
    <xf numFmtId="49" fontId="20" fillId="0" borderId="6" xfId="0" applyNumberFormat="1" applyFont="1" applyBorder="1" applyProtection="1">
      <protection locked="0"/>
    </xf>
    <xf numFmtId="49" fontId="20" fillId="0" borderId="7" xfId="0" applyNumberFormat="1" applyFont="1" applyBorder="1" applyProtection="1">
      <protection locked="0"/>
    </xf>
    <xf numFmtId="49" fontId="20" fillId="0" borderId="8" xfId="0" applyNumberFormat="1" applyFont="1" applyBorder="1" applyProtection="1">
      <protection locked="0"/>
    </xf>
    <xf numFmtId="49" fontId="20" fillId="0" borderId="9" xfId="0" applyNumberFormat="1" applyFont="1" applyBorder="1" applyProtection="1">
      <protection locked="0"/>
    </xf>
    <xf numFmtId="49" fontId="20" fillId="0" borderId="10" xfId="0" applyNumberFormat="1" applyFont="1" applyBorder="1" applyProtection="1">
      <protection locked="0"/>
    </xf>
    <xf numFmtId="49" fontId="20" fillId="0" borderId="11" xfId="0" applyNumberFormat="1" applyFont="1" applyBorder="1" applyProtection="1">
      <protection locked="0"/>
    </xf>
    <xf numFmtId="0" fontId="38" fillId="2" borderId="0" xfId="0" applyFont="1" applyFill="1" applyProtection="1">
      <protection locked="0"/>
    </xf>
    <xf numFmtId="49" fontId="40" fillId="0" borderId="10" xfId="0" applyNumberFormat="1" applyFont="1" applyBorder="1" applyProtection="1">
      <protection locked="0"/>
    </xf>
    <xf numFmtId="0" fontId="41" fillId="2" borderId="0" xfId="0" applyFont="1" applyFill="1" applyProtection="1">
      <protection locked="0"/>
    </xf>
    <xf numFmtId="0" fontId="20" fillId="0" borderId="9" xfId="0" applyFont="1" applyBorder="1" applyProtection="1">
      <protection locked="0"/>
    </xf>
    <xf numFmtId="0" fontId="20" fillId="0" borderId="10" xfId="0" applyFont="1" applyBorder="1" applyProtection="1">
      <protection locked="0"/>
    </xf>
    <xf numFmtId="0" fontId="40" fillId="0" borderId="7" xfId="0" applyFont="1" applyBorder="1" applyProtection="1">
      <protection locked="0"/>
    </xf>
    <xf numFmtId="0" fontId="7" fillId="2" borderId="6" xfId="0" applyFont="1" applyFill="1" applyBorder="1" applyAlignment="1">
      <alignment horizontal="centerContinuous"/>
    </xf>
    <xf numFmtId="0" fontId="7" fillId="2" borderId="7" xfId="0" applyFont="1" applyFill="1" applyBorder="1" applyAlignment="1">
      <alignment horizontal="centerContinuous"/>
    </xf>
    <xf numFmtId="0" fontId="7" fillId="2" borderId="8" xfId="0" applyFont="1" applyFill="1" applyBorder="1" applyAlignment="1">
      <alignment horizontal="centerContinuous"/>
    </xf>
    <xf numFmtId="0" fontId="20" fillId="0" borderId="16" xfId="0" applyFont="1" applyBorder="1" applyProtection="1">
      <protection locked="0"/>
    </xf>
    <xf numFmtId="0" fontId="41" fillId="0" borderId="9" xfId="0" applyFont="1" applyBorder="1" applyProtection="1">
      <protection locked="0"/>
    </xf>
    <xf numFmtId="0" fontId="41" fillId="0" borderId="10" xfId="0" applyFont="1" applyBorder="1" applyProtection="1">
      <protection locked="0"/>
    </xf>
    <xf numFmtId="0" fontId="41" fillId="0" borderId="11" xfId="0" applyFont="1" applyBorder="1" applyProtection="1">
      <protection locked="0"/>
    </xf>
    <xf numFmtId="0" fontId="41" fillId="0" borderId="8" xfId="0" applyFont="1" applyBorder="1" applyProtection="1">
      <protection locked="0"/>
    </xf>
    <xf numFmtId="0" fontId="4" fillId="5" borderId="0" xfId="0" applyFont="1" applyFill="1"/>
    <xf numFmtId="0" fontId="33" fillId="5" borderId="3" xfId="0" applyFont="1" applyFill="1" applyBorder="1" applyAlignment="1">
      <alignment horizontal="centerContinuous"/>
    </xf>
    <xf numFmtId="0" fontId="4" fillId="5" borderId="0" xfId="0" applyFont="1" applyFill="1" applyAlignment="1">
      <alignment horizontal="centerContinuous"/>
    </xf>
    <xf numFmtId="0" fontId="4" fillId="5" borderId="4" xfId="0" applyFont="1" applyFill="1" applyBorder="1"/>
    <xf numFmtId="0" fontId="19" fillId="5" borderId="2" xfId="0" applyFont="1" applyFill="1" applyBorder="1" applyAlignment="1">
      <alignment horizontal="centerContinuous"/>
    </xf>
    <xf numFmtId="0" fontId="4" fillId="5" borderId="2" xfId="0" applyFont="1" applyFill="1" applyBorder="1" applyAlignment="1">
      <alignment horizontal="centerContinuous"/>
    </xf>
    <xf numFmtId="0" fontId="4" fillId="5" borderId="5" xfId="0" applyFont="1" applyFill="1" applyBorder="1"/>
    <xf numFmtId="0" fontId="4" fillId="5" borderId="3" xfId="0" applyFont="1" applyFill="1" applyBorder="1"/>
    <xf numFmtId="0" fontId="17" fillId="5" borderId="0" xfId="0" applyFont="1" applyFill="1"/>
    <xf numFmtId="0" fontId="16" fillId="5" borderId="0" xfId="0" applyFont="1" applyFill="1"/>
    <xf numFmtId="0" fontId="16" fillId="5" borderId="0" xfId="0" applyFont="1" applyFill="1" applyAlignment="1">
      <alignment horizontal="left"/>
    </xf>
    <xf numFmtId="0" fontId="16" fillId="5" borderId="0" xfId="0" applyFont="1" applyFill="1" applyAlignment="1">
      <alignment horizontal="right"/>
    </xf>
    <xf numFmtId="0" fontId="4" fillId="5" borderId="0" xfId="0" applyFont="1" applyFill="1" applyAlignment="1">
      <alignment horizontal="right"/>
    </xf>
    <xf numFmtId="0" fontId="6" fillId="0" borderId="20" xfId="0" applyFont="1" applyBorder="1" applyProtection="1">
      <protection locked="0"/>
    </xf>
    <xf numFmtId="0" fontId="6" fillId="0" borderId="21" xfId="0" applyFont="1" applyBorder="1" applyProtection="1">
      <protection locked="0"/>
    </xf>
    <xf numFmtId="0" fontId="20" fillId="0" borderId="21" xfId="0" applyFont="1" applyBorder="1" applyProtection="1">
      <protection locked="0"/>
    </xf>
    <xf numFmtId="37" fontId="6" fillId="0" borderId="12" xfId="0" applyNumberFormat="1" applyFont="1" applyBorder="1" applyProtection="1">
      <protection locked="0"/>
    </xf>
    <xf numFmtId="44" fontId="0" fillId="0" borderId="0" xfId="1" applyFont="1"/>
    <xf numFmtId="44" fontId="4" fillId="5" borderId="0" xfId="1" applyFont="1" applyFill="1" applyAlignment="1" applyProtection="1">
      <alignment horizontal="centerContinuous"/>
    </xf>
    <xf numFmtId="44" fontId="4" fillId="5" borderId="2" xfId="1" applyFont="1" applyFill="1" applyBorder="1" applyAlignment="1" applyProtection="1">
      <alignment horizontal="centerContinuous"/>
    </xf>
    <xf numFmtId="44" fontId="4" fillId="5" borderId="0" xfId="1" applyFont="1" applyFill="1" applyProtection="1"/>
    <xf numFmtId="44" fontId="11" fillId="5" borderId="0" xfId="1" applyFont="1" applyFill="1" applyAlignment="1" applyProtection="1">
      <alignment horizontal="center"/>
    </xf>
    <xf numFmtId="44" fontId="10" fillId="5" borderId="0" xfId="1" applyFont="1" applyFill="1" applyAlignment="1" applyProtection="1">
      <alignment horizontal="center"/>
    </xf>
    <xf numFmtId="44" fontId="4" fillId="5" borderId="17" xfId="1" applyFont="1" applyFill="1" applyBorder="1" applyProtection="1"/>
    <xf numFmtId="44" fontId="4" fillId="2" borderId="0" xfId="1" applyFont="1" applyFill="1" applyAlignment="1" applyProtection="1">
      <alignment horizontal="left"/>
    </xf>
    <xf numFmtId="1" fontId="4" fillId="2" borderId="9" xfId="0" applyNumberFormat="1" applyFont="1" applyFill="1" applyBorder="1"/>
    <xf numFmtId="165" fontId="4" fillId="2" borderId="6" xfId="0" applyNumberFormat="1" applyFont="1" applyFill="1" applyBorder="1"/>
    <xf numFmtId="44" fontId="7" fillId="2" borderId="14" xfId="1" applyFont="1" applyFill="1" applyBorder="1" applyProtection="1"/>
    <xf numFmtId="44" fontId="7" fillId="2" borderId="0" xfId="1" applyFont="1" applyFill="1" applyProtection="1"/>
    <xf numFmtId="5" fontId="20" fillId="0" borderId="14" xfId="0" applyNumberFormat="1" applyFont="1" applyBorder="1" applyAlignment="1" applyProtection="1">
      <alignment horizontal="right"/>
      <protection locked="0"/>
    </xf>
    <xf numFmtId="44" fontId="4" fillId="2" borderId="0" xfId="1" applyFont="1" applyFill="1" applyProtection="1"/>
    <xf numFmtId="49" fontId="7" fillId="6" borderId="14" xfId="0" applyNumberFormat="1" applyFont="1" applyFill="1" applyBorder="1" applyProtection="1">
      <protection locked="0"/>
    </xf>
    <xf numFmtId="0" fontId="28" fillId="2" borderId="0" xfId="0" applyFont="1" applyFill="1" applyAlignment="1">
      <alignment horizontal="left"/>
    </xf>
    <xf numFmtId="174" fontId="7" fillId="6" borderId="6" xfId="0" applyNumberFormat="1" applyFont="1" applyFill="1" applyBorder="1" applyProtection="1">
      <protection locked="0"/>
    </xf>
    <xf numFmtId="174" fontId="7" fillId="6" borderId="9" xfId="0" applyNumberFormat="1" applyFont="1" applyFill="1" applyBorder="1" applyProtection="1">
      <protection locked="0"/>
    </xf>
    <xf numFmtId="174" fontId="7" fillId="6" borderId="22" xfId="0" applyNumberFormat="1" applyFont="1" applyFill="1" applyBorder="1" applyProtection="1">
      <protection locked="0"/>
    </xf>
    <xf numFmtId="0" fontId="42" fillId="2" borderId="0" xfId="0" applyFont="1" applyFill="1"/>
    <xf numFmtId="0" fontId="6" fillId="6" borderId="0" xfId="0" applyFont="1" applyFill="1" applyAlignment="1" applyProtection="1">
      <alignment horizontal="centerContinuous"/>
      <protection locked="0"/>
    </xf>
    <xf numFmtId="0" fontId="4" fillId="6" borderId="0" xfId="0" applyFont="1" applyFill="1" applyAlignment="1" applyProtection="1">
      <alignment horizontal="centerContinuous"/>
      <protection locked="0"/>
    </xf>
    <xf numFmtId="0" fontId="4" fillId="6" borderId="0" xfId="0" applyFont="1" applyFill="1" applyAlignment="1" applyProtection="1">
      <alignment horizontal="left"/>
      <protection locked="0"/>
    </xf>
    <xf numFmtId="0" fontId="4" fillId="6" borderId="0" xfId="0" applyFont="1" applyFill="1" applyAlignment="1" applyProtection="1">
      <alignment horizontal="left" vertical="center"/>
      <protection locked="0"/>
    </xf>
    <xf numFmtId="0" fontId="4" fillId="2" borderId="3" xfId="0" applyFont="1" applyFill="1" applyBorder="1" applyAlignment="1">
      <alignment horizontal="left" vertical="center"/>
    </xf>
    <xf numFmtId="0" fontId="4" fillId="2" borderId="0" xfId="0" applyFont="1" applyFill="1" applyAlignment="1">
      <alignment horizontal="left" vertical="center"/>
    </xf>
    <xf numFmtId="0" fontId="6" fillId="0" borderId="22" xfId="0" applyFont="1" applyBorder="1" applyAlignment="1" applyProtection="1">
      <alignment horizontal="centerContinuous"/>
      <protection locked="0"/>
    </xf>
    <xf numFmtId="0" fontId="4" fillId="0" borderId="22" xfId="0" applyFont="1" applyBorder="1" applyAlignment="1" applyProtection="1">
      <alignment horizontal="left"/>
      <protection locked="0"/>
    </xf>
    <xf numFmtId="0" fontId="28" fillId="6" borderId="0" xfId="0" applyFont="1" applyFill="1" applyAlignment="1" applyProtection="1">
      <alignment horizontal="left"/>
      <protection locked="0"/>
    </xf>
    <xf numFmtId="165" fontId="6" fillId="6" borderId="0" xfId="0" applyNumberFormat="1" applyFont="1" applyFill="1" applyProtection="1">
      <protection locked="0"/>
    </xf>
    <xf numFmtId="0" fontId="6" fillId="6" borderId="0" xfId="0" applyFont="1" applyFill="1" applyProtection="1">
      <protection locked="0"/>
    </xf>
    <xf numFmtId="0" fontId="4" fillId="6" borderId="0" xfId="0" applyFont="1" applyFill="1"/>
    <xf numFmtId="0" fontId="4" fillId="2" borderId="22" xfId="0" applyFont="1" applyFill="1" applyBorder="1"/>
    <xf numFmtId="165" fontId="6" fillId="0" borderId="22" xfId="0" applyNumberFormat="1" applyFont="1" applyBorder="1" applyProtection="1">
      <protection locked="0"/>
    </xf>
    <xf numFmtId="0" fontId="6" fillId="0" borderId="22" xfId="0" applyFont="1" applyBorder="1" applyProtection="1">
      <protection locked="0"/>
    </xf>
    <xf numFmtId="167" fontId="6" fillId="3" borderId="0" xfId="0" applyNumberFormat="1" applyFont="1" applyFill="1"/>
    <xf numFmtId="167" fontId="6" fillId="6" borderId="0" xfId="0" applyNumberFormat="1" applyFont="1" applyFill="1" applyProtection="1">
      <protection locked="0"/>
    </xf>
    <xf numFmtId="167" fontId="6" fillId="0" borderId="22" xfId="0" applyNumberFormat="1" applyFont="1" applyBorder="1" applyProtection="1">
      <protection locked="0"/>
    </xf>
    <xf numFmtId="168" fontId="4" fillId="2" borderId="12" xfId="0" applyNumberFormat="1" applyFont="1" applyFill="1" applyBorder="1"/>
    <xf numFmtId="168" fontId="4" fillId="2" borderId="22" xfId="0" applyNumberFormat="1" applyFont="1" applyFill="1" applyBorder="1"/>
    <xf numFmtId="44" fontId="7" fillId="0" borderId="14" xfId="1" applyFont="1" applyFill="1" applyBorder="1" applyProtection="1"/>
    <xf numFmtId="44" fontId="4" fillId="0" borderId="14" xfId="1" applyFont="1" applyFill="1" applyBorder="1" applyProtection="1"/>
    <xf numFmtId="44" fontId="4" fillId="0" borderId="8" xfId="1" applyFont="1" applyFill="1" applyBorder="1" applyProtection="1"/>
    <xf numFmtId="44" fontId="4" fillId="0" borderId="12" xfId="1" applyFont="1" applyFill="1" applyBorder="1" applyProtection="1"/>
    <xf numFmtId="44" fontId="4" fillId="0" borderId="11" xfId="1" applyFont="1" applyFill="1" applyBorder="1" applyProtection="1"/>
    <xf numFmtId="44" fontId="11" fillId="0" borderId="14" xfId="1" applyFont="1" applyFill="1" applyBorder="1" applyProtection="1"/>
    <xf numFmtId="44" fontId="11" fillId="0" borderId="8" xfId="1" applyFont="1" applyFill="1" applyBorder="1" applyProtection="1"/>
    <xf numFmtId="44" fontId="17" fillId="0" borderId="14" xfId="1" applyFont="1" applyFill="1" applyBorder="1" applyProtection="1"/>
    <xf numFmtId="44" fontId="17" fillId="0" borderId="8" xfId="1" applyFont="1" applyFill="1" applyBorder="1" applyProtection="1"/>
    <xf numFmtId="44" fontId="3" fillId="0" borderId="14" xfId="1" applyFont="1" applyFill="1" applyBorder="1" applyProtection="1"/>
    <xf numFmtId="44" fontId="3" fillId="0" borderId="8" xfId="1" applyFont="1" applyFill="1" applyBorder="1" applyProtection="1"/>
    <xf numFmtId="173" fontId="4" fillId="0" borderId="22" xfId="1" applyNumberFormat="1" applyFont="1" applyFill="1" applyBorder="1" applyAlignment="1" applyProtection="1">
      <alignment horizontal="center"/>
    </xf>
    <xf numFmtId="44" fontId="4" fillId="0" borderId="22" xfId="1" applyFont="1" applyFill="1" applyBorder="1" applyAlignment="1" applyProtection="1">
      <alignment horizontal="center"/>
    </xf>
    <xf numFmtId="0" fontId="7" fillId="6" borderId="0" xfId="0" applyFont="1" applyFill="1" applyProtection="1">
      <protection locked="0"/>
    </xf>
    <xf numFmtId="0" fontId="20" fillId="6" borderId="0" xfId="0" applyFont="1" applyFill="1" applyProtection="1">
      <protection locked="0"/>
    </xf>
    <xf numFmtId="0" fontId="4" fillId="7" borderId="22" xfId="0" applyFont="1" applyFill="1" applyBorder="1"/>
    <xf numFmtId="0" fontId="7" fillId="7" borderId="22" xfId="0" applyFont="1" applyFill="1" applyBorder="1"/>
    <xf numFmtId="10" fontId="20" fillId="6" borderId="0" xfId="0" applyNumberFormat="1" applyFont="1" applyFill="1" applyProtection="1">
      <protection locked="0"/>
    </xf>
    <xf numFmtId="0" fontId="4" fillId="7" borderId="24" xfId="0" applyFont="1" applyFill="1" applyBorder="1"/>
    <xf numFmtId="0" fontId="7" fillId="7" borderId="25" xfId="0" applyFont="1" applyFill="1" applyBorder="1"/>
    <xf numFmtId="10" fontId="20" fillId="7" borderId="25" xfId="0" applyNumberFormat="1" applyFont="1" applyFill="1" applyBorder="1" applyProtection="1">
      <protection locked="0"/>
    </xf>
    <xf numFmtId="10" fontId="20" fillId="7" borderId="26" xfId="0" applyNumberFormat="1" applyFont="1" applyFill="1" applyBorder="1" applyProtection="1">
      <protection locked="0"/>
    </xf>
    <xf numFmtId="0" fontId="4" fillId="7" borderId="27" xfId="0" applyFont="1" applyFill="1" applyBorder="1"/>
    <xf numFmtId="0" fontId="7" fillId="7" borderId="28" xfId="0" applyFont="1" applyFill="1" applyBorder="1"/>
    <xf numFmtId="10" fontId="20" fillId="7" borderId="28" xfId="0" applyNumberFormat="1" applyFont="1" applyFill="1" applyBorder="1" applyProtection="1">
      <protection locked="0"/>
    </xf>
    <xf numFmtId="10" fontId="20" fillId="7" borderId="29" xfId="0" applyNumberFormat="1" applyFont="1" applyFill="1" applyBorder="1" applyProtection="1">
      <protection locked="0"/>
    </xf>
    <xf numFmtId="44" fontId="4" fillId="0" borderId="22" xfId="1" applyFont="1" applyFill="1" applyBorder="1" applyProtection="1"/>
    <xf numFmtId="0" fontId="4" fillId="2" borderId="31" xfId="0" applyFont="1" applyFill="1" applyBorder="1"/>
    <xf numFmtId="0" fontId="19" fillId="2" borderId="0" xfId="0" applyFont="1" applyFill="1"/>
    <xf numFmtId="0" fontId="21" fillId="6" borderId="0" xfId="0" applyFont="1" applyFill="1" applyProtection="1">
      <protection locked="0"/>
    </xf>
    <xf numFmtId="0" fontId="9" fillId="2" borderId="32" xfId="0" applyFont="1" applyFill="1" applyBorder="1" applyAlignment="1">
      <alignment horizontal="centerContinuous"/>
    </xf>
    <xf numFmtId="0" fontId="6" fillId="0" borderId="22" xfId="0" applyFont="1" applyBorder="1" applyAlignment="1" applyProtection="1">
      <alignment horizontal="center"/>
      <protection locked="0"/>
    </xf>
    <xf numFmtId="0" fontId="18" fillId="2" borderId="0" xfId="0" applyFont="1" applyFill="1" applyAlignment="1">
      <alignment horizontal="centerContinuous"/>
    </xf>
    <xf numFmtId="0" fontId="19" fillId="2" borderId="3" xfId="0" applyFont="1" applyFill="1" applyBorder="1"/>
    <xf numFmtId="0" fontId="4" fillId="2" borderId="33" xfId="0" applyFont="1" applyFill="1" applyBorder="1"/>
    <xf numFmtId="0" fontId="6" fillId="0" borderId="34" xfId="0" applyFont="1" applyBorder="1" applyProtection="1">
      <protection locked="0"/>
    </xf>
    <xf numFmtId="165" fontId="6" fillId="0" borderId="35" xfId="0" applyNumberFormat="1" applyFont="1" applyBorder="1" applyProtection="1">
      <protection locked="0"/>
    </xf>
    <xf numFmtId="0" fontId="2" fillId="2" borderId="0" xfId="0" applyFont="1" applyFill="1"/>
    <xf numFmtId="0" fontId="24" fillId="2" borderId="36" xfId="0" applyFont="1" applyFill="1" applyBorder="1"/>
    <xf numFmtId="0" fontId="4" fillId="2" borderId="15" xfId="0" applyFont="1" applyFill="1" applyBorder="1" applyAlignment="1">
      <alignment horizontal="centerContinuous"/>
    </xf>
    <xf numFmtId="0" fontId="4" fillId="2" borderId="36" xfId="0" applyFont="1" applyFill="1" applyBorder="1" applyAlignment="1">
      <alignment horizontal="centerContinuous"/>
    </xf>
    <xf numFmtId="0" fontId="30" fillId="2" borderId="0" xfId="0" quotePrefix="1" applyFont="1" applyFill="1" applyAlignment="1" applyProtection="1">
      <alignment horizontal="center"/>
      <protection locked="0"/>
    </xf>
    <xf numFmtId="7" fontId="4" fillId="2" borderId="0" xfId="0" applyNumberFormat="1" applyFont="1" applyFill="1"/>
    <xf numFmtId="5" fontId="31" fillId="2" borderId="0" xfId="0" applyNumberFormat="1" applyFont="1" applyFill="1"/>
    <xf numFmtId="0" fontId="4" fillId="6" borderId="3" xfId="0" applyFont="1" applyFill="1" applyBorder="1"/>
    <xf numFmtId="0" fontId="28" fillId="2" borderId="0" xfId="0" applyFont="1" applyFill="1" applyAlignment="1">
      <alignment horizontal="centerContinuous"/>
    </xf>
    <xf numFmtId="0" fontId="4" fillId="2" borderId="36" xfId="0" applyFont="1" applyFill="1" applyBorder="1"/>
    <xf numFmtId="0" fontId="4" fillId="2" borderId="37" xfId="0" applyFont="1" applyFill="1" applyBorder="1" applyAlignment="1">
      <alignment horizontal="centerContinuous"/>
    </xf>
    <xf numFmtId="44" fontId="11" fillId="2" borderId="15" xfId="1" quotePrefix="1" applyFont="1" applyFill="1" applyBorder="1" applyProtection="1"/>
    <xf numFmtId="44" fontId="4" fillId="2" borderId="14" xfId="1" applyFont="1" applyFill="1" applyBorder="1" applyProtection="1"/>
    <xf numFmtId="0" fontId="0" fillId="6" borderId="0" xfId="0" applyFill="1"/>
    <xf numFmtId="0" fontId="0" fillId="6" borderId="37" xfId="0" applyFill="1" applyBorder="1"/>
    <xf numFmtId="0" fontId="16" fillId="2" borderId="0" xfId="0" applyFont="1" applyFill="1" applyAlignment="1">
      <alignment horizontal="left"/>
    </xf>
    <xf numFmtId="0" fontId="2" fillId="2" borderId="38" xfId="0" applyFont="1" applyFill="1" applyBorder="1" applyAlignment="1">
      <alignment horizontal="centerContinuous"/>
    </xf>
    <xf numFmtId="0" fontId="6" fillId="2" borderId="0" xfId="0" applyFont="1" applyFill="1" applyAlignment="1" applyProtection="1">
      <alignment horizontal="right"/>
      <protection locked="0"/>
    </xf>
    <xf numFmtId="0" fontId="6" fillId="2" borderId="0" xfId="0" applyFont="1" applyFill="1" applyAlignment="1">
      <alignment horizontal="right"/>
    </xf>
    <xf numFmtId="0" fontId="22" fillId="2" borderId="0" xfId="0" applyFont="1" applyFill="1"/>
    <xf numFmtId="0" fontId="4" fillId="2" borderId="5" xfId="0" applyFont="1" applyFill="1" applyBorder="1"/>
    <xf numFmtId="0" fontId="7" fillId="2" borderId="36" xfId="0" applyFont="1" applyFill="1" applyBorder="1"/>
    <xf numFmtId="0" fontId="24" fillId="2" borderId="31" xfId="0" applyFont="1" applyFill="1" applyBorder="1"/>
    <xf numFmtId="0" fontId="24" fillId="2" borderId="37" xfId="0" applyFont="1" applyFill="1" applyBorder="1" applyAlignment="1">
      <alignment horizontal="centerContinuous"/>
    </xf>
    <xf numFmtId="0" fontId="6" fillId="7" borderId="30" xfId="0" applyFont="1" applyFill="1" applyBorder="1" applyProtection="1">
      <protection locked="0"/>
    </xf>
    <xf numFmtId="0" fontId="20" fillId="0" borderId="22" xfId="0" applyFont="1" applyBorder="1" applyProtection="1">
      <protection locked="0"/>
    </xf>
    <xf numFmtId="173" fontId="20" fillId="0" borderId="22" xfId="0" applyNumberFormat="1" applyFont="1" applyBorder="1" applyProtection="1">
      <protection locked="0"/>
    </xf>
    <xf numFmtId="0" fontId="4" fillId="2" borderId="39" xfId="0" applyFont="1" applyFill="1" applyBorder="1" applyAlignment="1">
      <alignment horizontal="centerContinuous"/>
    </xf>
    <xf numFmtId="0" fontId="6" fillId="2" borderId="39" xfId="0" applyFont="1" applyFill="1" applyBorder="1" applyAlignment="1" applyProtection="1">
      <alignment horizontal="right"/>
      <protection locked="0"/>
    </xf>
    <xf numFmtId="0" fontId="6" fillId="2" borderId="39" xfId="0" applyFont="1" applyFill="1" applyBorder="1" applyAlignment="1">
      <alignment horizontal="right"/>
    </xf>
    <xf numFmtId="0" fontId="4" fillId="2" borderId="39" xfId="0" applyFont="1" applyFill="1" applyBorder="1"/>
    <xf numFmtId="0" fontId="11" fillId="2" borderId="39" xfId="0" applyFont="1" applyFill="1" applyBorder="1"/>
    <xf numFmtId="0" fontId="4" fillId="2" borderId="40" xfId="0" applyFont="1" applyFill="1" applyBorder="1"/>
    <xf numFmtId="0" fontId="19" fillId="2" borderId="39" xfId="0" applyFont="1" applyFill="1" applyBorder="1"/>
    <xf numFmtId="166" fontId="4" fillId="2" borderId="39" xfId="0" applyNumberFormat="1" applyFont="1" applyFill="1" applyBorder="1"/>
    <xf numFmtId="0" fontId="7" fillId="2" borderId="39" xfId="0" applyFont="1" applyFill="1" applyBorder="1"/>
    <xf numFmtId="0" fontId="4" fillId="2" borderId="39" xfId="0" applyFont="1" applyFill="1" applyBorder="1" applyAlignment="1">
      <alignment horizontal="right"/>
    </xf>
    <xf numFmtId="165" fontId="7" fillId="2" borderId="39" xfId="0" applyNumberFormat="1" applyFont="1" applyFill="1" applyBorder="1"/>
    <xf numFmtId="165" fontId="4" fillId="2" borderId="39" xfId="0" applyNumberFormat="1" applyFont="1" applyFill="1" applyBorder="1"/>
    <xf numFmtId="166" fontId="7" fillId="2" borderId="39" xfId="0" applyNumberFormat="1" applyFont="1" applyFill="1" applyBorder="1"/>
    <xf numFmtId="0" fontId="16" fillId="2" borderId="39" xfId="0" applyFont="1" applyFill="1" applyBorder="1"/>
    <xf numFmtId="0" fontId="20" fillId="2" borderId="39" xfId="0" applyFont="1" applyFill="1" applyBorder="1" applyProtection="1">
      <protection locked="0"/>
    </xf>
    <xf numFmtId="0" fontId="33" fillId="2" borderId="38" xfId="0" applyFont="1" applyFill="1" applyBorder="1" applyAlignment="1">
      <alignment horizontal="centerContinuous"/>
    </xf>
    <xf numFmtId="0" fontId="4" fillId="2" borderId="40" xfId="0" applyFont="1" applyFill="1" applyBorder="1" applyAlignment="1">
      <alignment horizontal="centerContinuous"/>
    </xf>
    <xf numFmtId="0" fontId="19" fillId="2" borderId="39" xfId="0" applyFont="1" applyFill="1" applyBorder="1" applyAlignment="1">
      <alignment horizontal="centerContinuous"/>
    </xf>
    <xf numFmtId="0" fontId="24" fillId="2" borderId="39" xfId="0" applyFont="1" applyFill="1" applyBorder="1" applyAlignment="1">
      <alignment horizontal="centerContinuous"/>
    </xf>
    <xf numFmtId="0" fontId="24" fillId="2" borderId="39" xfId="0" applyFont="1" applyFill="1" applyBorder="1"/>
    <xf numFmtId="0" fontId="4" fillId="5" borderId="39" xfId="0" applyFont="1" applyFill="1" applyBorder="1" applyAlignment="1">
      <alignment horizontal="centerContinuous"/>
    </xf>
    <xf numFmtId="0" fontId="4" fillId="5" borderId="39" xfId="0" applyFont="1" applyFill="1" applyBorder="1"/>
    <xf numFmtId="0" fontId="4" fillId="2" borderId="41" xfId="0" applyFont="1" applyFill="1" applyBorder="1"/>
    <xf numFmtId="0" fontId="7" fillId="2" borderId="41" xfId="0" applyFont="1" applyFill="1" applyBorder="1"/>
    <xf numFmtId="0" fontId="4" fillId="2" borderId="43" xfId="0" applyFont="1" applyFill="1" applyBorder="1"/>
    <xf numFmtId="0" fontId="11" fillId="2" borderId="44" xfId="0" applyFont="1" applyFill="1" applyBorder="1" applyAlignment="1">
      <alignment horizontal="centerContinuous"/>
    </xf>
    <xf numFmtId="0" fontId="0" fillId="6" borderId="43" xfId="0" applyFill="1" applyBorder="1"/>
    <xf numFmtId="0" fontId="19" fillId="2" borderId="44" xfId="0" applyFont="1" applyFill="1" applyBorder="1" applyAlignment="1">
      <alignment horizontal="centerContinuous"/>
    </xf>
    <xf numFmtId="0" fontId="24" fillId="2" borderId="46" xfId="0" applyFont="1" applyFill="1" applyBorder="1"/>
    <xf numFmtId="0" fontId="24" fillId="2" borderId="44" xfId="0" applyFont="1" applyFill="1" applyBorder="1"/>
    <xf numFmtId="0" fontId="10" fillId="2" borderId="46" xfId="0" applyFont="1" applyFill="1" applyBorder="1"/>
    <xf numFmtId="0" fontId="10" fillId="2" borderId="44" xfId="0" applyFont="1" applyFill="1" applyBorder="1"/>
    <xf numFmtId="0" fontId="24" fillId="2" borderId="44" xfId="0" applyFont="1" applyFill="1" applyBorder="1" applyAlignment="1">
      <alignment horizontal="centerContinuous"/>
    </xf>
    <xf numFmtId="0" fontId="4" fillId="5" borderId="46" xfId="0" applyFont="1" applyFill="1" applyBorder="1"/>
    <xf numFmtId="0" fontId="4" fillId="5" borderId="44" xfId="0" applyFont="1" applyFill="1" applyBorder="1"/>
    <xf numFmtId="0" fontId="4" fillId="2" borderId="45" xfId="0" applyFont="1" applyFill="1" applyBorder="1"/>
    <xf numFmtId="0" fontId="4" fillId="2" borderId="45" xfId="0" applyFont="1" applyFill="1" applyBorder="1" applyAlignment="1">
      <alignment horizontal="right"/>
    </xf>
    <xf numFmtId="0" fontId="4" fillId="2" borderId="44" xfId="0" applyFont="1" applyFill="1" applyBorder="1"/>
    <xf numFmtId="0" fontId="4" fillId="2" borderId="47" xfId="0" applyFont="1" applyFill="1" applyBorder="1"/>
    <xf numFmtId="0" fontId="4" fillId="2" borderId="48" xfId="0" applyFont="1" applyFill="1" applyBorder="1"/>
    <xf numFmtId="0" fontId="4" fillId="2" borderId="49" xfId="0" applyFont="1" applyFill="1" applyBorder="1"/>
    <xf numFmtId="0" fontId="9" fillId="2" borderId="46" xfId="0" applyFont="1" applyFill="1" applyBorder="1" applyAlignment="1">
      <alignment horizontal="centerContinuous"/>
    </xf>
    <xf numFmtId="0" fontId="2" fillId="2" borderId="45" xfId="0" applyFont="1" applyFill="1" applyBorder="1" applyAlignment="1">
      <alignment horizontal="centerContinuous"/>
    </xf>
    <xf numFmtId="0" fontId="4" fillId="2" borderId="45" xfId="0" applyFont="1" applyFill="1" applyBorder="1" applyAlignment="1">
      <alignment horizontal="centerContinuous"/>
    </xf>
    <xf numFmtId="0" fontId="4" fillId="2" borderId="44" xfId="0" applyFont="1" applyFill="1" applyBorder="1" applyAlignment="1">
      <alignment horizontal="centerContinuous"/>
    </xf>
    <xf numFmtId="0" fontId="9" fillId="2" borderId="50" xfId="0" applyFont="1" applyFill="1" applyBorder="1" applyAlignment="1">
      <alignment horizontal="centerContinuous"/>
    </xf>
    <xf numFmtId="0" fontId="4" fillId="2" borderId="51" xfId="0" applyFont="1" applyFill="1" applyBorder="1" applyAlignment="1">
      <alignment horizontal="centerContinuous"/>
    </xf>
    <xf numFmtId="0" fontId="4" fillId="2" borderId="52" xfId="0" applyFont="1" applyFill="1" applyBorder="1" applyAlignment="1">
      <alignment horizontal="centerContinuous"/>
    </xf>
    <xf numFmtId="0" fontId="4" fillId="2" borderId="53" xfId="0" applyFont="1" applyFill="1" applyBorder="1" applyAlignment="1">
      <alignment horizontal="centerContinuous"/>
    </xf>
    <xf numFmtId="0" fontId="23" fillId="2" borderId="53" xfId="0" applyFont="1" applyFill="1" applyBorder="1"/>
    <xf numFmtId="0" fontId="4" fillId="2" borderId="53" xfId="0" applyFont="1" applyFill="1" applyBorder="1"/>
    <xf numFmtId="0" fontId="4" fillId="2" borderId="54" xfId="0" applyFont="1" applyFill="1" applyBorder="1" applyAlignment="1">
      <alignment horizontal="centerContinuous"/>
    </xf>
    <xf numFmtId="0" fontId="19" fillId="2" borderId="51" xfId="0" applyFont="1" applyFill="1" applyBorder="1" applyAlignment="1">
      <alignment horizontal="centerContinuous"/>
    </xf>
    <xf numFmtId="0" fontId="23" fillId="2" borderId="51" xfId="0" applyFont="1" applyFill="1" applyBorder="1"/>
    <xf numFmtId="0" fontId="4" fillId="2" borderId="51" xfId="0" applyFont="1" applyFill="1" applyBorder="1"/>
    <xf numFmtId="0" fontId="4" fillId="2" borderId="51" xfId="0" applyFont="1" applyFill="1" applyBorder="1" applyAlignment="1">
      <alignment horizontal="right"/>
    </xf>
    <xf numFmtId="0" fontId="19" fillId="2" borderId="52" xfId="0" applyFont="1" applyFill="1" applyBorder="1" applyAlignment="1">
      <alignment horizontal="centerContinuous"/>
    </xf>
    <xf numFmtId="0" fontId="11" fillId="2" borderId="46" xfId="0" applyFont="1" applyFill="1" applyBorder="1"/>
    <xf numFmtId="0" fontId="11" fillId="2" borderId="43" xfId="0" applyFont="1" applyFill="1" applyBorder="1"/>
    <xf numFmtId="0" fontId="4" fillId="2" borderId="55" xfId="0" applyFont="1" applyFill="1" applyBorder="1"/>
    <xf numFmtId="0" fontId="23" fillId="2" borderId="50" xfId="0" applyFont="1" applyFill="1" applyBorder="1" applyAlignment="1">
      <alignment horizontal="centerContinuous"/>
    </xf>
    <xf numFmtId="0" fontId="23" fillId="2" borderId="51" xfId="0" applyFont="1" applyFill="1" applyBorder="1" applyAlignment="1">
      <alignment horizontal="centerContinuous"/>
    </xf>
    <xf numFmtId="0" fontId="4" fillId="2" borderId="46" xfId="0" applyFont="1" applyFill="1" applyBorder="1"/>
    <xf numFmtId="0" fontId="4" fillId="2" borderId="50" xfId="0" applyFont="1" applyFill="1" applyBorder="1"/>
    <xf numFmtId="0" fontId="16" fillId="2" borderId="43" xfId="0" applyFont="1" applyFill="1" applyBorder="1" applyAlignment="1">
      <alignment horizontal="left"/>
    </xf>
    <xf numFmtId="0" fontId="4" fillId="2" borderId="43" xfId="0" applyFont="1" applyFill="1" applyBorder="1" applyAlignment="1">
      <alignment horizontal="centerContinuous"/>
    </xf>
    <xf numFmtId="0" fontId="4" fillId="2" borderId="56" xfId="0" applyFont="1" applyFill="1" applyBorder="1" applyAlignment="1">
      <alignment horizontal="centerContinuous"/>
    </xf>
    <xf numFmtId="0" fontId="32" fillId="2" borderId="57" xfId="0" applyFont="1" applyFill="1" applyBorder="1" applyAlignment="1">
      <alignment horizontal="centerContinuous"/>
    </xf>
    <xf numFmtId="0" fontId="33" fillId="2" borderId="57" xfId="0" applyFont="1" applyFill="1" applyBorder="1" applyAlignment="1">
      <alignment horizontal="centerContinuous"/>
    </xf>
    <xf numFmtId="0" fontId="23" fillId="2" borderId="57" xfId="0" applyFont="1" applyFill="1" applyBorder="1"/>
    <xf numFmtId="0" fontId="4" fillId="2" borderId="57" xfId="0" applyFont="1" applyFill="1" applyBorder="1"/>
    <xf numFmtId="0" fontId="33" fillId="2" borderId="42" xfId="0" applyFont="1" applyFill="1" applyBorder="1" applyAlignment="1">
      <alignment horizontal="centerContinuous"/>
    </xf>
    <xf numFmtId="0" fontId="23" fillId="2" borderId="58" xfId="0" applyFont="1" applyFill="1" applyBorder="1" applyAlignment="1">
      <alignment horizontal="centerContinuous"/>
    </xf>
    <xf numFmtId="0" fontId="7" fillId="2" borderId="59" xfId="0" applyFont="1" applyFill="1" applyBorder="1" applyAlignment="1">
      <alignment horizontal="centerContinuous"/>
    </xf>
    <xf numFmtId="0" fontId="34" fillId="2" borderId="48" xfId="0" applyFont="1" applyFill="1" applyBorder="1" applyAlignment="1">
      <alignment horizontal="centerContinuous"/>
    </xf>
    <xf numFmtId="0" fontId="33" fillId="2" borderId="48" xfId="0" applyFont="1" applyFill="1" applyBorder="1" applyAlignment="1">
      <alignment horizontal="centerContinuous"/>
    </xf>
    <xf numFmtId="0" fontId="32" fillId="2" borderId="48" xfId="0" applyFont="1" applyFill="1" applyBorder="1" applyAlignment="1">
      <alignment horizontal="centerContinuous"/>
    </xf>
    <xf numFmtId="0" fontId="7" fillId="2" borderId="60" xfId="0" applyFont="1" applyFill="1" applyBorder="1" applyAlignment="1">
      <alignment horizontal="centerContinuous"/>
    </xf>
    <xf numFmtId="0" fontId="7" fillId="2" borderId="48" xfId="0" applyFont="1" applyFill="1" applyBorder="1" applyAlignment="1">
      <alignment horizontal="centerContinuous"/>
    </xf>
    <xf numFmtId="0" fontId="34" fillId="2" borderId="50" xfId="0" applyFont="1" applyFill="1" applyBorder="1" applyAlignment="1">
      <alignment horizontal="left"/>
    </xf>
    <xf numFmtId="0" fontId="16" fillId="2" borderId="51" xfId="0" applyFont="1" applyFill="1" applyBorder="1"/>
    <xf numFmtId="0" fontId="23" fillId="2" borderId="52" xfId="0" applyFont="1" applyFill="1" applyBorder="1" applyAlignment="1">
      <alignment horizontal="centerContinuous"/>
    </xf>
    <xf numFmtId="0" fontId="28" fillId="2" borderId="47" xfId="0" applyFont="1" applyFill="1" applyBorder="1" applyAlignment="1">
      <alignment horizontal="centerContinuous"/>
    </xf>
    <xf numFmtId="0" fontId="16" fillId="2" borderId="48" xfId="0" applyFont="1" applyFill="1" applyBorder="1" applyAlignment="1">
      <alignment horizontal="centerContinuous"/>
    </xf>
    <xf numFmtId="0" fontId="4" fillId="2" borderId="48" xfId="0" applyFont="1" applyFill="1" applyBorder="1" applyAlignment="1">
      <alignment horizontal="centerContinuous"/>
    </xf>
    <xf numFmtId="0" fontId="28" fillId="2" borderId="49" xfId="0" applyFont="1" applyFill="1" applyBorder="1" applyAlignment="1">
      <alignment horizontal="centerContinuous"/>
    </xf>
    <xf numFmtId="5" fontId="7" fillId="2" borderId="41" xfId="0" applyNumberFormat="1" applyFont="1" applyFill="1" applyBorder="1" applyAlignment="1">
      <alignment horizontal="right"/>
    </xf>
    <xf numFmtId="0" fontId="0" fillId="6" borderId="56" xfId="0" applyFill="1" applyBorder="1"/>
    <xf numFmtId="0" fontId="24" fillId="2" borderId="47" xfId="0" applyFont="1" applyFill="1" applyBorder="1"/>
    <xf numFmtId="0" fontId="24" fillId="2" borderId="48" xfId="0" applyFont="1" applyFill="1" applyBorder="1"/>
    <xf numFmtId="0" fontId="24" fillId="2" borderId="49" xfId="0" applyFont="1" applyFill="1" applyBorder="1"/>
    <xf numFmtId="0" fontId="24" fillId="2" borderId="41" xfId="0" applyFont="1" applyFill="1" applyBorder="1"/>
    <xf numFmtId="0" fontId="10" fillId="2" borderId="41" xfId="0" applyFont="1" applyFill="1" applyBorder="1"/>
    <xf numFmtId="0" fontId="24" fillId="2" borderId="49" xfId="0" applyFont="1" applyFill="1" applyBorder="1" applyAlignment="1">
      <alignment horizontal="centerContinuous"/>
    </xf>
    <xf numFmtId="0" fontId="4" fillId="5" borderId="41" xfId="0" applyFont="1" applyFill="1" applyBorder="1"/>
    <xf numFmtId="44" fontId="4" fillId="5" borderId="41" xfId="1" applyFont="1" applyFill="1" applyBorder="1" applyProtection="1"/>
    <xf numFmtId="0" fontId="33" fillId="5" borderId="50" xfId="0" applyFont="1" applyFill="1" applyBorder="1" applyAlignment="1">
      <alignment horizontal="centerContinuous"/>
    </xf>
    <xf numFmtId="0" fontId="4" fillId="5" borderId="51" xfId="0" applyFont="1" applyFill="1" applyBorder="1" applyAlignment="1">
      <alignment horizontal="centerContinuous"/>
    </xf>
    <xf numFmtId="44" fontId="4" fillId="5" borderId="51" xfId="1" applyFont="1" applyFill="1" applyBorder="1" applyAlignment="1" applyProtection="1">
      <alignment horizontal="centerContinuous"/>
    </xf>
    <xf numFmtId="0" fontId="4" fillId="5" borderId="52" xfId="0" applyFont="1" applyFill="1" applyBorder="1" applyAlignment="1">
      <alignment horizontal="centerContinuous"/>
    </xf>
    <xf numFmtId="174" fontId="7" fillId="6" borderId="0" xfId="0" applyNumberFormat="1" applyFont="1" applyFill="1" applyBorder="1" applyProtection="1">
      <protection locked="0"/>
    </xf>
    <xf numFmtId="0" fontId="7" fillId="0" borderId="0" xfId="0" applyFont="1" applyFill="1" applyAlignment="1">
      <alignment horizontal="centerContinuous"/>
    </xf>
    <xf numFmtId="0" fontId="4" fillId="0" borderId="0" xfId="0" applyFont="1" applyFill="1" applyAlignment="1">
      <alignment horizontal="centerContinuous"/>
    </xf>
    <xf numFmtId="0" fontId="2" fillId="2" borderId="0" xfId="0" applyFont="1" applyFill="1" applyAlignment="1">
      <alignment horizontal="center"/>
    </xf>
    <xf numFmtId="0" fontId="2" fillId="2" borderId="39" xfId="0" applyFont="1" applyFill="1" applyBorder="1" applyAlignment="1">
      <alignment horizontal="center"/>
    </xf>
    <xf numFmtId="0" fontId="4" fillId="2" borderId="0" xfId="0" applyFont="1" applyFill="1" applyAlignment="1">
      <alignment horizontal="left" wrapText="1"/>
    </xf>
    <xf numFmtId="0" fontId="4" fillId="6" borderId="0" xfId="0" applyFont="1" applyFill="1" applyAlignment="1" applyProtection="1">
      <alignment horizontal="left" vertical="top" wrapText="1"/>
      <protection locked="0"/>
    </xf>
    <xf numFmtId="0" fontId="4" fillId="6" borderId="23" xfId="0" applyFont="1" applyFill="1" applyBorder="1" applyAlignment="1" applyProtection="1">
      <alignment horizontal="left" vertical="top" wrapText="1"/>
      <protection locked="0"/>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49" fontId="6" fillId="0" borderId="6" xfId="0" applyNumberFormat="1" applyFont="1" applyBorder="1" applyAlignment="1" applyProtection="1">
      <alignment horizontal="left"/>
      <protection locked="0"/>
    </xf>
    <xf numFmtId="49" fontId="6" fillId="0" borderId="7" xfId="0" applyNumberFormat="1" applyFont="1" applyBorder="1" applyAlignment="1" applyProtection="1">
      <alignment horizontal="left"/>
      <protection locked="0"/>
    </xf>
    <xf numFmtId="49" fontId="6" fillId="0" borderId="8" xfId="0" applyNumberFormat="1" applyFont="1" applyBorder="1" applyAlignment="1" applyProtection="1">
      <alignment horizontal="left"/>
      <protection locked="0"/>
    </xf>
    <xf numFmtId="0" fontId="11" fillId="2" borderId="0" xfId="0" applyFont="1" applyFill="1" applyAlignment="1">
      <alignment horizontal="left" wrapText="1"/>
    </xf>
    <xf numFmtId="0" fontId="11" fillId="2" borderId="10" xfId="0" applyFont="1" applyFill="1" applyBorder="1" applyAlignment="1">
      <alignment horizontal="left" wrapText="1"/>
    </xf>
    <xf numFmtId="0" fontId="23" fillId="2" borderId="57" xfId="0" applyFont="1" applyFill="1" applyBorder="1" applyAlignment="1">
      <alignment horizontal="center"/>
    </xf>
    <xf numFmtId="0" fontId="23" fillId="2" borderId="56" xfId="0" applyFont="1" applyFill="1" applyBorder="1" applyAlignment="1">
      <alignment horizontal="center"/>
    </xf>
    <xf numFmtId="0" fontId="29" fillId="2" borderId="0" xfId="0" applyFont="1" applyFill="1" applyAlignment="1">
      <alignment horizontal="left" wrapText="1"/>
    </xf>
    <xf numFmtId="0" fontId="4" fillId="5" borderId="0" xfId="0" applyFont="1" applyFill="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40"/>
  <sheetViews>
    <sheetView tabSelected="1" zoomScaleNormal="100" workbookViewId="0"/>
  </sheetViews>
  <sheetFormatPr defaultRowHeight="13.2" x14ac:dyDescent="0.25"/>
  <cols>
    <col min="1" max="1" width="4.109375" customWidth="1"/>
    <col min="2" max="2" width="2.33203125" customWidth="1"/>
    <col min="3" max="3" width="14.5546875" customWidth="1"/>
    <col min="4" max="4" width="13.88671875" customWidth="1"/>
    <col min="5" max="5" width="11.5546875" customWidth="1"/>
    <col min="6" max="6" width="15.109375" customWidth="1"/>
    <col min="7" max="7" width="9.33203125" bestFit="1" customWidth="1"/>
    <col min="8" max="8" width="11" customWidth="1"/>
    <col min="9" max="9" width="11.109375" bestFit="1" customWidth="1"/>
    <col min="10" max="10" width="3.5546875" customWidth="1"/>
  </cols>
  <sheetData>
    <row r="1" spans="1:10" ht="18" x14ac:dyDescent="0.35">
      <c r="A1" s="1"/>
      <c r="B1" s="1"/>
      <c r="C1" s="1"/>
      <c r="D1" s="1"/>
      <c r="E1" s="1"/>
      <c r="F1" s="1"/>
      <c r="G1" s="1"/>
      <c r="H1" s="1"/>
      <c r="I1" s="1"/>
      <c r="J1" s="339"/>
    </row>
    <row r="2" spans="1:10" ht="18" x14ac:dyDescent="0.35">
      <c r="A2" s="1" t="s">
        <v>0</v>
      </c>
      <c r="B2" s="1"/>
      <c r="C2" s="1"/>
      <c r="D2" s="1"/>
      <c r="E2" s="1"/>
      <c r="F2" s="1"/>
      <c r="G2" s="1"/>
      <c r="H2" s="1"/>
      <c r="I2" s="1"/>
      <c r="J2" s="339"/>
    </row>
    <row r="3" spans="1:10" ht="18" x14ac:dyDescent="0.35">
      <c r="A3" s="442" t="s">
        <v>738</v>
      </c>
      <c r="B3" s="442"/>
      <c r="C3" s="442"/>
      <c r="D3" s="442"/>
      <c r="E3" s="442"/>
      <c r="F3" s="442"/>
      <c r="G3" s="442"/>
      <c r="H3" s="442"/>
      <c r="I3" s="442"/>
      <c r="J3" s="443"/>
    </row>
    <row r="4" spans="1:10" ht="18" x14ac:dyDescent="0.35">
      <c r="A4" s="1" t="s">
        <v>739</v>
      </c>
      <c r="B4" s="1"/>
      <c r="C4" s="2"/>
      <c r="D4" s="1"/>
      <c r="E4" s="1"/>
      <c r="F4" s="1"/>
      <c r="G4" s="1"/>
      <c r="H4" s="1"/>
      <c r="I4" s="1"/>
      <c r="J4" s="339"/>
    </row>
    <row r="5" spans="1:10" ht="18" x14ac:dyDescent="0.35">
      <c r="A5" s="442" t="s">
        <v>740</v>
      </c>
      <c r="B5" s="442"/>
      <c r="C5" s="442"/>
      <c r="D5" s="442"/>
      <c r="E5" s="442"/>
      <c r="F5" s="442"/>
      <c r="G5" s="442"/>
      <c r="H5" s="442"/>
      <c r="I5" s="442"/>
      <c r="J5" s="443"/>
    </row>
    <row r="6" spans="1:10" ht="18.600000000000001" thickBot="1" x14ac:dyDescent="0.4">
      <c r="A6" s="1"/>
      <c r="B6" s="1"/>
      <c r="C6" s="1"/>
      <c r="D6" s="1"/>
      <c r="E6" s="1"/>
      <c r="F6" s="1"/>
      <c r="G6" s="1"/>
      <c r="H6" s="1"/>
      <c r="I6" s="1"/>
      <c r="J6" s="339"/>
    </row>
    <row r="7" spans="1:10" ht="25.8" thickTop="1" thickBot="1" x14ac:dyDescent="0.45">
      <c r="A7" s="4" t="s">
        <v>1</v>
      </c>
      <c r="B7" s="5"/>
      <c r="C7" s="5"/>
      <c r="D7" s="5"/>
      <c r="E7" s="5"/>
      <c r="F7" s="5"/>
      <c r="G7" s="5"/>
      <c r="H7" s="5"/>
      <c r="I7" s="5"/>
      <c r="J7" s="24"/>
    </row>
    <row r="8" spans="1:10" ht="18.600000000000001" thickTop="1" x14ac:dyDescent="0.35">
      <c r="A8" s="312"/>
      <c r="B8" s="312"/>
      <c r="C8" s="312"/>
      <c r="D8" s="3"/>
      <c r="E8" s="3"/>
      <c r="F8" s="3"/>
      <c r="G8" s="6"/>
      <c r="H8" s="7"/>
      <c r="I8" s="329"/>
      <c r="J8" s="340"/>
    </row>
    <row r="9" spans="1:10" ht="18" x14ac:dyDescent="0.35">
      <c r="A9" s="312"/>
      <c r="B9" s="312" t="s">
        <v>2</v>
      </c>
      <c r="C9" s="312"/>
      <c r="D9" s="3"/>
      <c r="E9" s="7"/>
      <c r="F9" s="3"/>
      <c r="G9" s="3"/>
      <c r="H9" s="3"/>
      <c r="I9" s="330"/>
      <c r="J9" s="341"/>
    </row>
    <row r="10" spans="1:10" ht="18" x14ac:dyDescent="0.35">
      <c r="A10" s="312"/>
      <c r="B10" s="312"/>
      <c r="C10" s="312" t="s">
        <v>3</v>
      </c>
      <c r="D10" s="3"/>
      <c r="E10" s="3"/>
      <c r="F10" s="3"/>
      <c r="G10" s="6"/>
      <c r="H10" s="3"/>
      <c r="I10" s="3"/>
      <c r="J10" s="342"/>
    </row>
    <row r="11" spans="1:10" ht="18" x14ac:dyDescent="0.35">
      <c r="A11" s="312"/>
      <c r="B11" s="312" t="s">
        <v>4</v>
      </c>
      <c r="C11" s="312"/>
      <c r="D11" s="3"/>
      <c r="E11" s="3"/>
      <c r="F11" s="3"/>
      <c r="G11" s="3"/>
      <c r="H11" s="3"/>
      <c r="I11" s="3"/>
      <c r="J11" s="342"/>
    </row>
    <row r="12" spans="1:10" ht="18" x14ac:dyDescent="0.35">
      <c r="A12" s="312"/>
      <c r="B12" s="312"/>
      <c r="C12" s="312" t="s">
        <v>5</v>
      </c>
      <c r="D12" s="3"/>
      <c r="E12" s="3"/>
      <c r="F12" s="3"/>
      <c r="G12" s="6"/>
      <c r="H12" s="3"/>
      <c r="I12" s="3"/>
      <c r="J12" s="342"/>
    </row>
    <row r="13" spans="1:10" ht="18" x14ac:dyDescent="0.35">
      <c r="A13" s="312"/>
      <c r="B13" s="312"/>
      <c r="C13" s="312" t="s">
        <v>6</v>
      </c>
      <c r="D13" s="3"/>
      <c r="E13" s="3"/>
      <c r="F13" s="3"/>
      <c r="G13" s="6"/>
      <c r="H13" s="3"/>
      <c r="I13" s="3"/>
      <c r="J13" s="342"/>
    </row>
    <row r="14" spans="1:10" ht="18" x14ac:dyDescent="0.35">
      <c r="A14" s="312"/>
      <c r="B14" s="312" t="s">
        <v>7</v>
      </c>
      <c r="C14" s="312"/>
      <c r="D14" s="3"/>
      <c r="E14" s="3"/>
      <c r="F14" s="3"/>
      <c r="G14" s="3"/>
      <c r="H14" s="3"/>
      <c r="I14" s="3"/>
      <c r="J14" s="342"/>
    </row>
    <row r="15" spans="1:10" ht="18" x14ac:dyDescent="0.35">
      <c r="A15" s="312"/>
      <c r="B15" s="312"/>
      <c r="C15" s="312" t="s">
        <v>8</v>
      </c>
      <c r="D15" s="3"/>
      <c r="E15" s="3"/>
      <c r="F15" s="3"/>
      <c r="G15" s="6"/>
      <c r="H15" s="3"/>
      <c r="I15" s="3"/>
      <c r="J15" s="342"/>
    </row>
    <row r="16" spans="1:10" ht="18" x14ac:dyDescent="0.35">
      <c r="A16" s="312"/>
      <c r="B16" s="312"/>
      <c r="C16" s="312" t="s">
        <v>9</v>
      </c>
      <c r="D16" s="3"/>
      <c r="E16" s="3"/>
      <c r="F16" s="312"/>
      <c r="G16" s="6"/>
      <c r="H16" s="3"/>
      <c r="I16" s="3"/>
      <c r="J16" s="342"/>
    </row>
    <row r="17" spans="1:10" ht="18" x14ac:dyDescent="0.35">
      <c r="A17" s="3"/>
      <c r="B17" s="3"/>
      <c r="C17" s="312" t="s">
        <v>10</v>
      </c>
      <c r="D17" s="3"/>
      <c r="E17" s="3"/>
      <c r="F17" s="3"/>
      <c r="G17" s="6"/>
      <c r="H17" s="3"/>
      <c r="I17" s="3"/>
      <c r="J17" s="342"/>
    </row>
    <row r="18" spans="1:10" ht="18" x14ac:dyDescent="0.35">
      <c r="A18" s="312"/>
      <c r="B18" s="312" t="s">
        <v>11</v>
      </c>
      <c r="C18" s="312"/>
      <c r="D18" s="3"/>
      <c r="E18" s="3"/>
      <c r="F18" s="3"/>
      <c r="G18" s="3"/>
      <c r="H18" s="3"/>
      <c r="I18" s="3"/>
      <c r="J18" s="342"/>
    </row>
    <row r="19" spans="1:10" x14ac:dyDescent="0.25">
      <c r="A19" s="3"/>
      <c r="B19" s="3"/>
      <c r="C19" s="3"/>
      <c r="D19" s="3"/>
      <c r="E19" s="3"/>
      <c r="F19" s="3"/>
      <c r="G19" s="3"/>
      <c r="H19" s="3"/>
      <c r="I19" s="3"/>
      <c r="J19" s="342"/>
    </row>
    <row r="20" spans="1:10" ht="18" x14ac:dyDescent="0.35">
      <c r="A20" s="3"/>
      <c r="B20" s="331" t="s">
        <v>12</v>
      </c>
      <c r="C20" s="3"/>
      <c r="D20" s="3"/>
      <c r="E20" s="3"/>
      <c r="F20" s="3"/>
      <c r="G20" s="3"/>
      <c r="H20" s="3"/>
      <c r="I20" s="3"/>
      <c r="J20" s="342"/>
    </row>
    <row r="21" spans="1:10" ht="13.8" thickBot="1" x14ac:dyDescent="0.3">
      <c r="A21" s="8"/>
      <c r="B21" s="8"/>
      <c r="C21" s="8"/>
      <c r="D21" s="8"/>
      <c r="E21" s="8"/>
      <c r="F21" s="8"/>
      <c r="G21" s="8"/>
      <c r="H21" s="8"/>
      <c r="I21" s="8"/>
      <c r="J21" s="332"/>
    </row>
    <row r="22" spans="1:10" ht="13.8" thickTop="1" x14ac:dyDescent="0.25">
      <c r="A22" s="3"/>
      <c r="B22" s="3" t="s">
        <v>13</v>
      </c>
      <c r="C22" s="3"/>
      <c r="D22" s="3"/>
      <c r="E22" s="3"/>
      <c r="F22" s="3"/>
      <c r="G22" s="3"/>
      <c r="H22" s="3"/>
      <c r="I22" s="3"/>
      <c r="J22" s="342"/>
    </row>
    <row r="23" spans="1:10" x14ac:dyDescent="0.25">
      <c r="A23" s="3"/>
      <c r="B23" s="444" t="s">
        <v>14</v>
      </c>
      <c r="C23" s="444"/>
      <c r="D23" s="444"/>
      <c r="E23" s="444"/>
      <c r="F23" s="444"/>
      <c r="G23" s="444"/>
      <c r="H23" s="444"/>
      <c r="I23" s="444"/>
      <c r="J23" s="342"/>
    </row>
    <row r="24" spans="1:10" x14ac:dyDescent="0.25">
      <c r="A24" s="3"/>
      <c r="B24" s="444"/>
      <c r="C24" s="444"/>
      <c r="D24" s="444"/>
      <c r="E24" s="444"/>
      <c r="F24" s="444"/>
      <c r="G24" s="444"/>
      <c r="H24" s="444"/>
      <c r="I24" s="444"/>
      <c r="J24" s="342"/>
    </row>
    <row r="25" spans="1:10" ht="13.8" thickBot="1" x14ac:dyDescent="0.3">
      <c r="A25" s="8"/>
      <c r="B25" s="8"/>
      <c r="C25" s="8"/>
      <c r="D25" s="8"/>
      <c r="E25" s="8"/>
      <c r="F25" s="8"/>
      <c r="G25" s="8"/>
      <c r="H25" s="8"/>
      <c r="I25" s="8"/>
      <c r="J25" s="332"/>
    </row>
    <row r="26" spans="1:10" ht="13.8" thickTop="1" x14ac:dyDescent="0.25">
      <c r="A26" s="3"/>
      <c r="B26" s="3"/>
      <c r="C26" s="3"/>
      <c r="D26" s="3"/>
      <c r="E26" s="3"/>
      <c r="F26" s="3"/>
      <c r="G26" s="3"/>
      <c r="H26" s="3"/>
      <c r="I26" s="3"/>
      <c r="J26" s="342"/>
    </row>
    <row r="27" spans="1:10" x14ac:dyDescent="0.25">
      <c r="A27" s="3"/>
      <c r="B27" s="3"/>
      <c r="C27" s="3"/>
      <c r="D27" s="3"/>
      <c r="E27" s="3"/>
      <c r="F27" s="3"/>
      <c r="G27" s="3"/>
      <c r="H27" s="10"/>
      <c r="I27" s="11"/>
      <c r="J27" s="342"/>
    </row>
    <row r="28" spans="1:10" ht="13.8" thickBot="1" x14ac:dyDescent="0.3">
      <c r="A28" s="374"/>
      <c r="B28" s="374"/>
      <c r="C28" s="374"/>
      <c r="D28" s="374"/>
      <c r="E28" s="374"/>
      <c r="F28" s="374"/>
      <c r="G28" s="374"/>
      <c r="H28" s="374"/>
      <c r="I28" s="375"/>
      <c r="J28" s="376"/>
    </row>
    <row r="29" spans="1:10" x14ac:dyDescent="0.25">
      <c r="A29" s="377"/>
      <c r="B29" s="378"/>
      <c r="C29" s="378"/>
      <c r="D29" s="378"/>
      <c r="E29" s="378"/>
      <c r="F29" s="378"/>
      <c r="G29" s="378"/>
      <c r="H29" s="378"/>
      <c r="I29" s="378"/>
      <c r="J29" s="379"/>
    </row>
    <row r="30" spans="1:10" ht="25.2" x14ac:dyDescent="0.45">
      <c r="A30" s="12" t="s">
        <v>15</v>
      </c>
      <c r="B30" s="2"/>
      <c r="C30" s="2"/>
      <c r="D30" s="2"/>
      <c r="E30" s="2"/>
      <c r="F30" s="2"/>
      <c r="G30" s="2"/>
      <c r="H30" s="2"/>
      <c r="I30" s="2"/>
      <c r="J30" s="339"/>
    </row>
    <row r="31" spans="1:10" ht="24.6" x14ac:dyDescent="0.4">
      <c r="A31" s="13" t="s">
        <v>16</v>
      </c>
      <c r="B31" s="2"/>
      <c r="C31" s="2"/>
      <c r="D31" s="2"/>
      <c r="E31" s="2"/>
      <c r="F31" s="2"/>
      <c r="G31" s="2"/>
      <c r="H31" s="2"/>
      <c r="I31" s="2"/>
      <c r="J31" s="339"/>
    </row>
    <row r="32" spans="1:10" ht="18.600000000000001" thickBot="1" x14ac:dyDescent="0.4">
      <c r="A32" s="380" t="s">
        <v>17</v>
      </c>
      <c r="B32" s="381"/>
      <c r="C32" s="381"/>
      <c r="D32" s="381"/>
      <c r="E32" s="381"/>
      <c r="F32" s="381"/>
      <c r="G32" s="381"/>
      <c r="H32" s="381"/>
      <c r="I32" s="382"/>
      <c r="J32" s="383"/>
    </row>
    <row r="33" spans="1:10" x14ac:dyDescent="0.25">
      <c r="A33" s="14"/>
      <c r="B33" s="3"/>
      <c r="C33" s="3"/>
      <c r="D33" s="3"/>
      <c r="E33" s="3"/>
      <c r="F33" s="3"/>
      <c r="G33" s="3"/>
      <c r="H33" s="3"/>
      <c r="I33" s="3"/>
      <c r="J33" s="342"/>
    </row>
    <row r="34" spans="1:10" ht="15.6" x14ac:dyDescent="0.3">
      <c r="A34" s="14">
        <v>1</v>
      </c>
      <c r="B34" s="3" t="s">
        <v>18</v>
      </c>
      <c r="C34" s="15" t="s">
        <v>19</v>
      </c>
      <c r="D34" s="3"/>
      <c r="E34" s="447"/>
      <c r="F34" s="448"/>
      <c r="G34" s="448"/>
      <c r="H34" s="448"/>
      <c r="I34" s="449"/>
      <c r="J34" s="342"/>
    </row>
    <row r="35" spans="1:10" ht="15.6" x14ac:dyDescent="0.3">
      <c r="A35" s="14">
        <f>A34+1</f>
        <v>2</v>
      </c>
      <c r="B35" s="3" t="s">
        <v>18</v>
      </c>
      <c r="C35" s="15" t="s">
        <v>20</v>
      </c>
      <c r="D35" s="3"/>
      <c r="E35" s="450"/>
      <c r="F35" s="451"/>
      <c r="G35" s="451"/>
      <c r="H35" s="451"/>
      <c r="I35" s="452"/>
      <c r="J35" s="342"/>
    </row>
    <row r="36" spans="1:10" ht="15.6" x14ac:dyDescent="0.3">
      <c r="A36" s="14">
        <f>A35+1</f>
        <v>3</v>
      </c>
      <c r="B36" s="3" t="s">
        <v>18</v>
      </c>
      <c r="C36" s="15" t="s">
        <v>21</v>
      </c>
      <c r="D36" s="3"/>
      <c r="E36" s="447"/>
      <c r="F36" s="448"/>
      <c r="G36" s="449"/>
      <c r="H36" s="3" t="s">
        <v>22</v>
      </c>
      <c r="I36" s="23"/>
      <c r="J36" s="342"/>
    </row>
    <row r="37" spans="1:10" x14ac:dyDescent="0.25">
      <c r="A37" s="14"/>
      <c r="B37" s="3"/>
      <c r="C37" s="3"/>
      <c r="D37" s="3"/>
      <c r="E37" s="3" t="s">
        <v>23</v>
      </c>
      <c r="F37" s="3"/>
      <c r="G37" s="3"/>
      <c r="H37" s="6" t="s">
        <v>24</v>
      </c>
      <c r="I37" s="6" t="s">
        <v>25</v>
      </c>
      <c r="J37" s="342"/>
    </row>
    <row r="38" spans="1:10" ht="13.8" thickBot="1" x14ac:dyDescent="0.3">
      <c r="A38" s="14"/>
      <c r="B38" s="3"/>
      <c r="C38" s="3"/>
      <c r="D38" s="3"/>
      <c r="E38" s="3"/>
      <c r="F38" s="3"/>
      <c r="G38" s="3"/>
      <c r="H38" s="3"/>
      <c r="I38" s="11"/>
      <c r="J38" s="342"/>
    </row>
    <row r="39" spans="1:10" ht="18" thickBot="1" x14ac:dyDescent="0.35">
      <c r="A39" s="384" t="s">
        <v>26</v>
      </c>
      <c r="B39" s="385"/>
      <c r="C39" s="385"/>
      <c r="D39" s="385"/>
      <c r="E39" s="385"/>
      <c r="F39" s="385"/>
      <c r="G39" s="385"/>
      <c r="H39" s="385"/>
      <c r="I39" s="385"/>
      <c r="J39" s="386"/>
    </row>
    <row r="40" spans="1:10" x14ac:dyDescent="0.25">
      <c r="A40" s="25"/>
      <c r="B40" s="26"/>
      <c r="C40" s="26"/>
      <c r="D40" s="3"/>
      <c r="E40" s="3"/>
      <c r="F40" s="3"/>
      <c r="G40" s="26"/>
      <c r="H40" s="3"/>
      <c r="I40" s="3"/>
      <c r="J40" s="342"/>
    </row>
    <row r="41" spans="1:10" ht="15.6" x14ac:dyDescent="0.3">
      <c r="A41" s="25">
        <f>A36+1</f>
        <v>4</v>
      </c>
      <c r="B41" s="26" t="s">
        <v>18</v>
      </c>
      <c r="C41" s="15" t="s">
        <v>27</v>
      </c>
      <c r="D41" s="26"/>
      <c r="E41" s="26"/>
      <c r="F41" s="26"/>
      <c r="G41" s="26"/>
      <c r="H41" s="3"/>
      <c r="I41" s="3"/>
      <c r="J41" s="342"/>
    </row>
    <row r="42" spans="1:10" x14ac:dyDescent="0.25">
      <c r="A42" s="25"/>
      <c r="B42" s="27">
        <f>IF(LEN(TRIM(G42))&gt;0,1,0)</f>
        <v>0</v>
      </c>
      <c r="C42" s="26" t="s">
        <v>28</v>
      </c>
      <c r="D42" s="26"/>
      <c r="E42" s="28"/>
      <c r="F42" s="28"/>
      <c r="G42" s="29"/>
      <c r="H42" s="30" t="s">
        <v>29</v>
      </c>
      <c r="I42" s="3"/>
      <c r="J42" s="342"/>
    </row>
    <row r="43" spans="1:10" x14ac:dyDescent="0.25">
      <c r="A43" s="25"/>
      <c r="B43" s="27">
        <f>IF(LEN(TRIM(G43))&gt;0,1,0)</f>
        <v>0</v>
      </c>
      <c r="C43" s="26" t="s">
        <v>30</v>
      </c>
      <c r="D43" s="26"/>
      <c r="E43" s="26"/>
      <c r="F43" s="26"/>
      <c r="G43" s="231"/>
      <c r="H43" s="30" t="s">
        <v>29</v>
      </c>
      <c r="I43" s="3"/>
      <c r="J43" s="342"/>
    </row>
    <row r="44" spans="1:10" x14ac:dyDescent="0.25">
      <c r="A44" s="25"/>
      <c r="B44" s="27">
        <f>IF(LEN(TRIM(G44))&gt;0,1,0)</f>
        <v>0</v>
      </c>
      <c r="C44" s="26" t="s">
        <v>31</v>
      </c>
      <c r="D44" s="26"/>
      <c r="E44" s="26"/>
      <c r="F44" s="26"/>
      <c r="G44" s="31"/>
      <c r="H44" s="30" t="s">
        <v>29</v>
      </c>
      <c r="I44" s="3"/>
      <c r="J44" s="342"/>
    </row>
    <row r="45" spans="1:10" x14ac:dyDescent="0.25">
      <c r="A45" s="25"/>
      <c r="B45" s="27">
        <f>IF(LEN(TRIM(G45))&gt;0,1,0)</f>
        <v>0</v>
      </c>
      <c r="C45" s="26" t="s">
        <v>32</v>
      </c>
      <c r="D45" s="26"/>
      <c r="E45" s="26"/>
      <c r="F45" s="26"/>
      <c r="G45" s="31"/>
      <c r="H45" s="30" t="s">
        <v>29</v>
      </c>
      <c r="I45" s="3"/>
      <c r="J45" s="342"/>
    </row>
    <row r="46" spans="1:10" x14ac:dyDescent="0.25">
      <c r="A46" s="25"/>
      <c r="B46" s="27">
        <f>IF(LEN(TRIM(G46))&gt;0,1,0)</f>
        <v>0</v>
      </c>
      <c r="C46" s="26" t="s">
        <v>33</v>
      </c>
      <c r="D46" s="28"/>
      <c r="E46" s="28"/>
      <c r="F46" s="28"/>
      <c r="G46" s="31"/>
      <c r="H46" s="30" t="s">
        <v>29</v>
      </c>
      <c r="I46" s="3"/>
      <c r="J46" s="342"/>
    </row>
    <row r="47" spans="1:10" x14ac:dyDescent="0.25">
      <c r="A47" s="25"/>
      <c r="B47" s="26"/>
      <c r="C47" s="26" t="s">
        <v>34</v>
      </c>
      <c r="D47" s="26"/>
      <c r="E47" s="26"/>
      <c r="F47" s="26"/>
      <c r="G47" s="26" t="s">
        <v>34</v>
      </c>
      <c r="H47" s="3"/>
      <c r="I47" s="3"/>
      <c r="J47" s="342"/>
    </row>
    <row r="48" spans="1:10" x14ac:dyDescent="0.25">
      <c r="A48" s="25"/>
      <c r="B48" s="26"/>
      <c r="C48" s="26"/>
      <c r="D48" s="26"/>
      <c r="E48" s="26"/>
      <c r="F48" s="26"/>
      <c r="G48" s="26" t="s">
        <v>34</v>
      </c>
      <c r="H48" s="3"/>
      <c r="I48" s="3"/>
      <c r="J48" s="342"/>
    </row>
    <row r="49" spans="1:10" ht="15.6" x14ac:dyDescent="0.3">
      <c r="A49" s="25">
        <f>A41+1</f>
        <v>5</v>
      </c>
      <c r="B49" s="26" t="s">
        <v>18</v>
      </c>
      <c r="C49" s="15" t="s">
        <v>35</v>
      </c>
      <c r="D49" s="26"/>
      <c r="E49" s="26"/>
      <c r="F49" s="26"/>
      <c r="G49" s="26" t="s">
        <v>34</v>
      </c>
      <c r="H49" s="3"/>
      <c r="I49" s="3"/>
      <c r="J49" s="342"/>
    </row>
    <row r="50" spans="1:10" x14ac:dyDescent="0.25">
      <c r="A50" s="25"/>
      <c r="B50" s="32">
        <f t="shared" ref="B50:B53" si="0">IF(LEN(TRIM(G50))&gt;0,1,0)</f>
        <v>0</v>
      </c>
      <c r="C50" s="26" t="s">
        <v>36</v>
      </c>
      <c r="D50" s="26"/>
      <c r="E50" s="26"/>
      <c r="F50" s="28" t="s">
        <v>18</v>
      </c>
      <c r="G50" s="29"/>
      <c r="H50" s="30" t="s">
        <v>29</v>
      </c>
      <c r="I50" s="3"/>
      <c r="J50" s="342"/>
    </row>
    <row r="51" spans="1:10" x14ac:dyDescent="0.25">
      <c r="A51" s="25"/>
      <c r="B51" s="32">
        <f t="shared" si="0"/>
        <v>0</v>
      </c>
      <c r="C51" s="26" t="s">
        <v>37</v>
      </c>
      <c r="D51" s="26"/>
      <c r="E51" s="28" t="s">
        <v>18</v>
      </c>
      <c r="F51" s="28" t="s">
        <v>18</v>
      </c>
      <c r="G51" s="31"/>
      <c r="H51" s="30" t="s">
        <v>29</v>
      </c>
      <c r="I51" s="3"/>
      <c r="J51" s="342"/>
    </row>
    <row r="52" spans="1:10" x14ac:dyDescent="0.25">
      <c r="A52" s="25"/>
      <c r="B52" s="32">
        <f t="shared" si="0"/>
        <v>0</v>
      </c>
      <c r="C52" s="26" t="s">
        <v>38</v>
      </c>
      <c r="D52" s="26"/>
      <c r="E52" s="28" t="s">
        <v>18</v>
      </c>
      <c r="F52" s="28" t="s">
        <v>18</v>
      </c>
      <c r="G52" s="31"/>
      <c r="H52" s="30" t="s">
        <v>29</v>
      </c>
      <c r="I52" s="3"/>
      <c r="J52" s="342"/>
    </row>
    <row r="53" spans="1:10" x14ac:dyDescent="0.25">
      <c r="A53" s="25"/>
      <c r="B53" s="32">
        <f t="shared" si="0"/>
        <v>0</v>
      </c>
      <c r="C53" s="26" t="s">
        <v>39</v>
      </c>
      <c r="D53" s="28" t="s">
        <v>18</v>
      </c>
      <c r="E53" s="28" t="s">
        <v>18</v>
      </c>
      <c r="F53" s="28" t="s">
        <v>18</v>
      </c>
      <c r="G53" s="31"/>
      <c r="H53" s="30" t="s">
        <v>29</v>
      </c>
      <c r="I53" s="3"/>
      <c r="J53" s="342"/>
    </row>
    <row r="54" spans="1:10" x14ac:dyDescent="0.25">
      <c r="A54" s="25"/>
      <c r="B54" s="26"/>
      <c r="C54" s="26" t="s">
        <v>34</v>
      </c>
      <c r="D54" s="26"/>
      <c r="E54" s="26"/>
      <c r="F54" s="26"/>
      <c r="G54" s="26"/>
      <c r="H54" s="3"/>
      <c r="I54" s="3"/>
      <c r="J54" s="342"/>
    </row>
    <row r="55" spans="1:10" ht="15.6" x14ac:dyDescent="0.3">
      <c r="A55" s="25">
        <f>A49+1</f>
        <v>6</v>
      </c>
      <c r="B55" s="26" t="s">
        <v>18</v>
      </c>
      <c r="C55" s="33" t="s">
        <v>40</v>
      </c>
      <c r="D55" s="26"/>
      <c r="E55" s="26"/>
      <c r="F55" s="26"/>
      <c r="G55" s="26"/>
      <c r="H55" s="3"/>
      <c r="I55" s="3"/>
      <c r="J55" s="342"/>
    </row>
    <row r="56" spans="1:10" ht="19.350000000000001" customHeight="1" x14ac:dyDescent="0.25">
      <c r="A56" s="14"/>
      <c r="B56" s="3"/>
      <c r="C56" s="453" t="s">
        <v>41</v>
      </c>
      <c r="D56" s="453"/>
      <c r="E56" s="453"/>
      <c r="F56" s="453"/>
      <c r="G56" s="453"/>
      <c r="H56" s="453"/>
      <c r="I56" s="453"/>
      <c r="J56" s="342"/>
    </row>
    <row r="57" spans="1:10" x14ac:dyDescent="0.25">
      <c r="A57" s="25"/>
      <c r="B57" s="26"/>
      <c r="C57" s="453"/>
      <c r="D57" s="453"/>
      <c r="E57" s="453"/>
      <c r="F57" s="453"/>
      <c r="G57" s="453"/>
      <c r="H57" s="453"/>
      <c r="I57" s="453"/>
      <c r="J57" s="342"/>
    </row>
    <row r="58" spans="1:10" ht="19.95" customHeight="1" x14ac:dyDescent="0.25">
      <c r="A58" s="25"/>
      <c r="B58" s="26"/>
      <c r="C58" s="454"/>
      <c r="D58" s="454"/>
      <c r="E58" s="454"/>
      <c r="F58" s="454"/>
      <c r="G58" s="454"/>
      <c r="H58" s="454"/>
      <c r="I58" s="454"/>
      <c r="J58" s="342"/>
    </row>
    <row r="59" spans="1:10" x14ac:dyDescent="0.25">
      <c r="A59" s="25"/>
      <c r="B59" s="26"/>
      <c r="C59" s="34"/>
      <c r="D59" s="35"/>
      <c r="E59" s="35"/>
      <c r="F59" s="35"/>
      <c r="G59" s="35"/>
      <c r="H59" s="35"/>
      <c r="I59" s="36"/>
      <c r="J59" s="342"/>
    </row>
    <row r="60" spans="1:10" x14ac:dyDescent="0.25">
      <c r="A60" s="25"/>
      <c r="B60" s="26"/>
      <c r="C60" s="37"/>
      <c r="D60" s="38"/>
      <c r="E60" s="38"/>
      <c r="F60" s="38"/>
      <c r="G60" s="38"/>
      <c r="H60" s="38"/>
      <c r="I60" s="39"/>
      <c r="J60" s="342"/>
    </row>
    <row r="61" spans="1:10" x14ac:dyDescent="0.25">
      <c r="A61" s="25"/>
      <c r="B61" s="26"/>
      <c r="C61" s="37"/>
      <c r="D61" s="38"/>
      <c r="E61" s="38"/>
      <c r="F61" s="38"/>
      <c r="G61" s="38"/>
      <c r="H61" s="38"/>
      <c r="I61" s="39"/>
      <c r="J61" s="342"/>
    </row>
    <row r="62" spans="1:10" x14ac:dyDescent="0.25">
      <c r="A62" s="25"/>
      <c r="B62" s="26"/>
      <c r="C62" s="37"/>
      <c r="D62" s="38"/>
      <c r="E62" s="38"/>
      <c r="F62" s="38"/>
      <c r="G62" s="38"/>
      <c r="H62" s="38"/>
      <c r="I62" s="39"/>
      <c r="J62" s="342"/>
    </row>
    <row r="63" spans="1:10" x14ac:dyDescent="0.25">
      <c r="A63" s="25"/>
      <c r="B63" s="26"/>
      <c r="C63" s="40"/>
      <c r="D63" s="20"/>
      <c r="E63" s="20"/>
      <c r="F63" s="20"/>
      <c r="G63" s="20"/>
      <c r="H63" s="20"/>
      <c r="I63" s="41"/>
      <c r="J63" s="342"/>
    </row>
    <row r="64" spans="1:10" x14ac:dyDescent="0.25">
      <c r="A64" s="25"/>
      <c r="B64" s="26"/>
      <c r="C64" s="40"/>
      <c r="D64" s="20"/>
      <c r="E64" s="20"/>
      <c r="F64" s="20"/>
      <c r="G64" s="20"/>
      <c r="H64" s="20"/>
      <c r="I64" s="41"/>
      <c r="J64" s="342"/>
    </row>
    <row r="65" spans="1:10" x14ac:dyDescent="0.25">
      <c r="A65" s="25"/>
      <c r="B65" s="26"/>
      <c r="C65" s="40"/>
      <c r="D65" s="20"/>
      <c r="E65" s="20"/>
      <c r="F65" s="20"/>
      <c r="G65" s="20"/>
      <c r="H65" s="20"/>
      <c r="I65" s="41"/>
      <c r="J65" s="342"/>
    </row>
    <row r="66" spans="1:10" x14ac:dyDescent="0.25">
      <c r="A66" s="25"/>
      <c r="B66" s="26"/>
      <c r="C66" s="40"/>
      <c r="D66" s="20"/>
      <c r="E66" s="20"/>
      <c r="F66" s="20"/>
      <c r="G66" s="20"/>
      <c r="H66" s="20"/>
      <c r="I66" s="41"/>
      <c r="J66" s="342"/>
    </row>
    <row r="67" spans="1:10" x14ac:dyDescent="0.25">
      <c r="A67" s="25"/>
      <c r="B67" s="26"/>
      <c r="C67" s="255"/>
      <c r="D67" s="255"/>
      <c r="E67" s="255"/>
      <c r="F67" s="255"/>
      <c r="G67" s="255"/>
      <c r="H67" s="255"/>
      <c r="I67" s="255"/>
      <c r="J67" s="342"/>
    </row>
    <row r="68" spans="1:10" ht="15.6" x14ac:dyDescent="0.3">
      <c r="A68" s="25">
        <f>A55+1</f>
        <v>7</v>
      </c>
      <c r="B68" s="26" t="s">
        <v>18</v>
      </c>
      <c r="C68" s="263" t="s">
        <v>42</v>
      </c>
      <c r="D68" s="255"/>
      <c r="E68" s="255"/>
      <c r="F68" s="255"/>
      <c r="G68" s="255"/>
      <c r="H68" s="255"/>
      <c r="I68" s="255"/>
      <c r="J68" s="342"/>
    </row>
    <row r="69" spans="1:10" x14ac:dyDescent="0.25">
      <c r="A69" s="25"/>
      <c r="B69" s="26"/>
      <c r="C69" s="255"/>
      <c r="D69" s="256"/>
      <c r="E69" s="255"/>
      <c r="F69" s="255"/>
      <c r="G69" s="255"/>
      <c r="H69" s="255"/>
      <c r="I69" s="255"/>
      <c r="J69" s="342"/>
    </row>
    <row r="70" spans="1:10" x14ac:dyDescent="0.25">
      <c r="A70" s="25"/>
      <c r="B70" s="26"/>
      <c r="C70" s="257" t="s">
        <v>43</v>
      </c>
      <c r="D70" s="255"/>
      <c r="E70" s="255"/>
      <c r="F70" s="255"/>
      <c r="G70" s="255"/>
      <c r="H70" s="255"/>
      <c r="I70" s="255"/>
      <c r="J70" s="342"/>
    </row>
    <row r="71" spans="1:10" x14ac:dyDescent="0.25">
      <c r="A71" s="25"/>
      <c r="B71" s="26"/>
      <c r="C71" s="255"/>
      <c r="D71" s="255"/>
      <c r="E71" s="255"/>
      <c r="F71" s="255"/>
      <c r="G71" s="255"/>
      <c r="H71" s="255"/>
      <c r="I71" s="255"/>
      <c r="J71" s="342"/>
    </row>
    <row r="72" spans="1:10" x14ac:dyDescent="0.25">
      <c r="A72" s="25"/>
      <c r="B72" s="26"/>
      <c r="C72" s="255"/>
      <c r="D72" s="255"/>
      <c r="E72" s="255"/>
      <c r="F72" s="255"/>
      <c r="G72" s="255"/>
      <c r="H72" s="255"/>
      <c r="I72" s="255"/>
      <c r="J72" s="342"/>
    </row>
    <row r="73" spans="1:10" ht="21.75" customHeight="1" x14ac:dyDescent="0.25">
      <c r="A73" s="25"/>
      <c r="B73" s="26"/>
      <c r="C73" s="445" t="s">
        <v>44</v>
      </c>
      <c r="D73" s="445"/>
      <c r="E73" s="445"/>
      <c r="F73" s="446"/>
      <c r="G73" s="261"/>
      <c r="H73" s="255"/>
      <c r="I73" s="255"/>
      <c r="J73" s="342"/>
    </row>
    <row r="74" spans="1:10" ht="34.35" customHeight="1" x14ac:dyDescent="0.25">
      <c r="A74" s="259"/>
      <c r="B74" s="260"/>
      <c r="C74" s="445" t="s">
        <v>45</v>
      </c>
      <c r="D74" s="445"/>
      <c r="E74" s="445"/>
      <c r="F74" s="446"/>
      <c r="G74" s="262"/>
      <c r="H74" s="255"/>
      <c r="I74" s="255"/>
      <c r="J74" s="342"/>
    </row>
    <row r="75" spans="1:10" ht="33.6" customHeight="1" x14ac:dyDescent="0.25">
      <c r="A75" s="259"/>
      <c r="B75" s="260"/>
      <c r="C75" s="445" t="s">
        <v>46</v>
      </c>
      <c r="D75" s="445"/>
      <c r="E75" s="445"/>
      <c r="F75" s="446"/>
      <c r="G75" s="262"/>
      <c r="H75" s="255"/>
      <c r="I75" s="255"/>
      <c r="J75" s="342"/>
    </row>
    <row r="76" spans="1:10" ht="51.75" customHeight="1" x14ac:dyDescent="0.25">
      <c r="A76" s="259"/>
      <c r="B76" s="260"/>
      <c r="C76" s="445" t="s">
        <v>47</v>
      </c>
      <c r="D76" s="445"/>
      <c r="E76" s="445"/>
      <c r="F76" s="446"/>
      <c r="G76" s="262"/>
      <c r="H76" s="255"/>
      <c r="I76" s="255"/>
      <c r="J76" s="342"/>
    </row>
    <row r="77" spans="1:10" x14ac:dyDescent="0.25">
      <c r="A77" s="259"/>
      <c r="B77" s="260"/>
      <c r="C77" s="258"/>
      <c r="D77" s="258"/>
      <c r="E77" s="258"/>
      <c r="F77" s="257"/>
      <c r="G77" s="257"/>
      <c r="H77" s="255"/>
      <c r="I77" s="255"/>
      <c r="J77" s="342"/>
    </row>
    <row r="78" spans="1:10" x14ac:dyDescent="0.25">
      <c r="A78" s="25"/>
      <c r="B78" s="26"/>
      <c r="C78" s="26"/>
      <c r="D78" s="26"/>
      <c r="E78" s="26"/>
      <c r="F78" s="26"/>
      <c r="G78" s="26"/>
      <c r="H78" s="26"/>
      <c r="I78" s="254"/>
      <c r="J78" s="342"/>
    </row>
    <row r="79" spans="1:10" ht="15.6" x14ac:dyDescent="0.3">
      <c r="A79" s="25">
        <f>A68+1</f>
        <v>8</v>
      </c>
      <c r="B79" s="26" t="s">
        <v>18</v>
      </c>
      <c r="C79" s="42" t="s">
        <v>48</v>
      </c>
      <c r="D79" s="26"/>
      <c r="E79" s="26"/>
      <c r="F79" s="43" t="s">
        <v>49</v>
      </c>
      <c r="G79" s="26"/>
      <c r="H79" s="26"/>
      <c r="I79" s="26"/>
      <c r="J79" s="342"/>
    </row>
    <row r="80" spans="1:10" x14ac:dyDescent="0.25">
      <c r="A80" s="25"/>
      <c r="B80" s="26"/>
      <c r="C80" s="26"/>
      <c r="D80" s="26"/>
      <c r="E80" s="26"/>
      <c r="F80" s="43" t="s">
        <v>50</v>
      </c>
      <c r="G80" s="43" t="s">
        <v>51</v>
      </c>
      <c r="H80" s="26"/>
      <c r="I80" s="26"/>
      <c r="J80" s="342"/>
    </row>
    <row r="81" spans="1:10" x14ac:dyDescent="0.25">
      <c r="A81" s="25"/>
      <c r="B81" s="44">
        <f t="shared" ref="B81:B88" si="1">IF(LEN(FIXED(G81,0,TRUE))&lt;4,+G81+1900,+G81)</f>
        <v>1900</v>
      </c>
      <c r="C81" s="26" t="s">
        <v>52</v>
      </c>
      <c r="D81" s="26"/>
      <c r="E81" s="28" t="s">
        <v>18</v>
      </c>
      <c r="F81" s="29"/>
      <c r="G81" s="45"/>
      <c r="H81" s="46" t="str">
        <f ca="1">IF(F81+G81=0,"",IF(F81&gt;12," Use month number from 1 to 12",IF(B81&lt;1900+(YEAR(TODAY())-1900)," Year should be "&amp;FIXED(1900+(YEAR(TODAY())-1900),0,TRUE)&amp;" or later","")))</f>
        <v/>
      </c>
      <c r="I81" s="26"/>
      <c r="J81" s="342"/>
    </row>
    <row r="82" spans="1:10" x14ac:dyDescent="0.25">
      <c r="A82" s="25"/>
      <c r="B82" s="44">
        <f t="shared" si="1"/>
        <v>1900</v>
      </c>
      <c r="C82" s="26" t="s">
        <v>53</v>
      </c>
      <c r="D82" s="26"/>
      <c r="E82" s="28" t="s">
        <v>18</v>
      </c>
      <c r="F82" s="31"/>
      <c r="G82" s="47"/>
      <c r="H82" s="46" t="str">
        <f t="shared" ref="H82:H88" ca="1" si="2">IF(F82+G82=0,"",IF(F82&gt;12,"Use month number from 1 to 12",IF(B82&lt;1900+(YEAR(TODAY())-1900),"year should be "&amp;FIXED(1900+(YEAR(TODAY())-1900),0,TRUE)&amp;" or later","")))</f>
        <v/>
      </c>
      <c r="I82" s="26"/>
      <c r="J82" s="342"/>
    </row>
    <row r="83" spans="1:10" x14ac:dyDescent="0.25">
      <c r="A83" s="25"/>
      <c r="B83" s="44">
        <f t="shared" si="1"/>
        <v>1900</v>
      </c>
      <c r="C83" s="26" t="s">
        <v>54</v>
      </c>
      <c r="D83" s="26"/>
      <c r="E83" s="28" t="s">
        <v>18</v>
      </c>
      <c r="F83" s="31"/>
      <c r="G83" s="47"/>
      <c r="H83" s="46" t="str">
        <f t="shared" ca="1" si="2"/>
        <v/>
      </c>
      <c r="I83" s="26"/>
      <c r="J83" s="342"/>
    </row>
    <row r="84" spans="1:10" x14ac:dyDescent="0.25">
      <c r="A84" s="25"/>
      <c r="B84" s="44">
        <f t="shared" si="1"/>
        <v>1900</v>
      </c>
      <c r="C84" s="26" t="s">
        <v>55</v>
      </c>
      <c r="D84" s="26"/>
      <c r="E84" s="28" t="s">
        <v>18</v>
      </c>
      <c r="F84" s="31"/>
      <c r="G84" s="47"/>
      <c r="H84" s="46" t="str">
        <f t="shared" ca="1" si="2"/>
        <v/>
      </c>
      <c r="I84" s="26"/>
      <c r="J84" s="342"/>
    </row>
    <row r="85" spans="1:10" x14ac:dyDescent="0.25">
      <c r="A85" s="25"/>
      <c r="B85" s="44">
        <f t="shared" si="1"/>
        <v>1900</v>
      </c>
      <c r="C85" s="26" t="s">
        <v>56</v>
      </c>
      <c r="D85" s="26"/>
      <c r="E85" s="28" t="s">
        <v>18</v>
      </c>
      <c r="F85" s="31"/>
      <c r="G85" s="47"/>
      <c r="H85" s="46" t="str">
        <f t="shared" ca="1" si="2"/>
        <v/>
      </c>
      <c r="I85" s="26"/>
      <c r="J85" s="342"/>
    </row>
    <row r="86" spans="1:10" x14ac:dyDescent="0.25">
      <c r="A86" s="25"/>
      <c r="B86" s="44">
        <f t="shared" si="1"/>
        <v>1900</v>
      </c>
      <c r="C86" s="26" t="s">
        <v>57</v>
      </c>
      <c r="D86" s="26"/>
      <c r="E86" s="28" t="s">
        <v>18</v>
      </c>
      <c r="F86" s="31"/>
      <c r="G86" s="47"/>
      <c r="H86" s="46" t="str">
        <f t="shared" ca="1" si="2"/>
        <v/>
      </c>
      <c r="I86" s="26"/>
      <c r="J86" s="342"/>
    </row>
    <row r="87" spans="1:10" x14ac:dyDescent="0.25">
      <c r="A87" s="25"/>
      <c r="B87" s="44">
        <f t="shared" si="1"/>
        <v>1900</v>
      </c>
      <c r="C87" s="26" t="s">
        <v>58</v>
      </c>
      <c r="D87" s="26"/>
      <c r="E87" s="28" t="s">
        <v>18</v>
      </c>
      <c r="F87" s="29"/>
      <c r="G87" s="45"/>
      <c r="H87" s="46" t="str">
        <f t="shared" ca="1" si="2"/>
        <v/>
      </c>
      <c r="I87" s="26"/>
      <c r="J87" s="342"/>
    </row>
    <row r="88" spans="1:10" x14ac:dyDescent="0.25">
      <c r="A88" s="25"/>
      <c r="B88" s="44">
        <f t="shared" si="1"/>
        <v>1900</v>
      </c>
      <c r="C88" s="26" t="s">
        <v>59</v>
      </c>
      <c r="D88" s="26"/>
      <c r="E88" s="28" t="s">
        <v>18</v>
      </c>
      <c r="F88" s="310"/>
      <c r="G88" s="311"/>
      <c r="H88" s="46" t="str">
        <f t="shared" ca="1" si="2"/>
        <v/>
      </c>
      <c r="I88" s="26"/>
      <c r="J88" s="342"/>
    </row>
    <row r="89" spans="1:10" x14ac:dyDescent="0.25">
      <c r="A89" s="309"/>
      <c r="B89" s="3"/>
      <c r="C89" s="3"/>
      <c r="D89" s="3"/>
      <c r="E89" s="3"/>
      <c r="F89" s="3"/>
      <c r="G89" s="3"/>
      <c r="H89" s="3"/>
      <c r="I89" s="3"/>
      <c r="J89" s="342"/>
    </row>
    <row r="90" spans="1:10" ht="15.6" x14ac:dyDescent="0.3">
      <c r="A90" s="25">
        <f>A79+1</f>
        <v>9</v>
      </c>
      <c r="B90" s="3" t="s">
        <v>18</v>
      </c>
      <c r="C90" s="42" t="s">
        <v>60</v>
      </c>
      <c r="D90" s="49" t="s">
        <v>61</v>
      </c>
      <c r="E90" s="49"/>
      <c r="F90" s="49" t="s">
        <v>62</v>
      </c>
      <c r="G90" s="49"/>
      <c r="H90" s="49"/>
      <c r="I90" s="49" t="s">
        <v>63</v>
      </c>
      <c r="J90" s="342"/>
    </row>
    <row r="91" spans="1:10" x14ac:dyDescent="0.25">
      <c r="A91" s="25"/>
      <c r="B91" s="3"/>
      <c r="C91" s="3"/>
      <c r="D91" s="49" t="s">
        <v>64</v>
      </c>
      <c r="E91" s="49"/>
      <c r="F91" s="49" t="s">
        <v>65</v>
      </c>
      <c r="G91" s="49"/>
      <c r="H91" s="49"/>
      <c r="I91" s="49" t="s">
        <v>66</v>
      </c>
      <c r="J91" s="342"/>
    </row>
    <row r="92" spans="1:10" x14ac:dyDescent="0.25">
      <c r="A92" s="25"/>
      <c r="B92" s="3"/>
      <c r="C92" s="3" t="s">
        <v>67</v>
      </c>
      <c r="D92" s="268"/>
      <c r="E92" s="264"/>
      <c r="F92" s="268"/>
      <c r="G92" s="264"/>
      <c r="H92" s="264"/>
      <c r="I92" s="267">
        <f t="shared" ref="I92:I97" si="3">SUM(D92:H92)</f>
        <v>0</v>
      </c>
      <c r="J92" s="342"/>
    </row>
    <row r="93" spans="1:10" x14ac:dyDescent="0.25">
      <c r="A93" s="25"/>
      <c r="B93" s="3"/>
      <c r="C93" s="3" t="s">
        <v>68</v>
      </c>
      <c r="D93" s="268"/>
      <c r="E93" s="264"/>
      <c r="F93" s="268"/>
      <c r="G93" s="264"/>
      <c r="H93" s="264"/>
      <c r="I93" s="267">
        <f t="shared" si="3"/>
        <v>0</v>
      </c>
      <c r="J93" s="342"/>
    </row>
    <row r="94" spans="1:10" x14ac:dyDescent="0.25">
      <c r="A94" s="25"/>
      <c r="B94" s="3"/>
      <c r="C94" s="3" t="s">
        <v>69</v>
      </c>
      <c r="D94" s="268"/>
      <c r="E94" s="265"/>
      <c r="F94" s="269"/>
      <c r="G94" s="265"/>
      <c r="H94" s="265"/>
      <c r="I94" s="267">
        <f t="shared" si="3"/>
        <v>0</v>
      </c>
      <c r="J94" s="342"/>
    </row>
    <row r="95" spans="1:10" x14ac:dyDescent="0.25">
      <c r="A95" s="25"/>
      <c r="B95" s="3"/>
      <c r="C95" s="3" t="s">
        <v>70</v>
      </c>
      <c r="D95" s="268"/>
      <c r="E95" s="265"/>
      <c r="F95" s="269"/>
      <c r="G95" s="265"/>
      <c r="H95" s="265"/>
      <c r="I95" s="267">
        <f t="shared" si="3"/>
        <v>0</v>
      </c>
      <c r="J95" s="342"/>
    </row>
    <row r="96" spans="1:10" x14ac:dyDescent="0.25">
      <c r="A96" s="25"/>
      <c r="B96" s="3"/>
      <c r="C96" s="3" t="s">
        <v>71</v>
      </c>
      <c r="D96" s="268"/>
      <c r="E96" s="265"/>
      <c r="F96" s="269"/>
      <c r="G96" s="265"/>
      <c r="H96" s="265"/>
      <c r="I96" s="267">
        <f t="shared" si="3"/>
        <v>0</v>
      </c>
      <c r="J96" s="342"/>
    </row>
    <row r="97" spans="1:10" x14ac:dyDescent="0.25">
      <c r="A97" s="25"/>
      <c r="B97" s="3"/>
      <c r="C97" s="3" t="s">
        <v>72</v>
      </c>
      <c r="D97" s="268"/>
      <c r="E97" s="264"/>
      <c r="F97" s="268"/>
      <c r="G97" s="264"/>
      <c r="H97" s="264"/>
      <c r="I97" s="267">
        <f t="shared" si="3"/>
        <v>0</v>
      </c>
      <c r="J97" s="342"/>
    </row>
    <row r="98" spans="1:10" x14ac:dyDescent="0.25">
      <c r="A98" s="25"/>
      <c r="B98" s="3"/>
      <c r="C98" s="52" t="s">
        <v>73</v>
      </c>
      <c r="D98" s="267">
        <f t="shared" ref="D98:I98" si="4">SUM(D92:D97)</f>
        <v>0</v>
      </c>
      <c r="E98" s="266"/>
      <c r="F98" s="267">
        <f t="shared" si="4"/>
        <v>0</v>
      </c>
      <c r="G98" s="266"/>
      <c r="H98" s="266"/>
      <c r="I98" s="267">
        <f t="shared" si="4"/>
        <v>0</v>
      </c>
      <c r="J98" s="342"/>
    </row>
    <row r="99" spans="1:10" x14ac:dyDescent="0.25">
      <c r="A99" s="25"/>
      <c r="B99" s="3"/>
      <c r="C99" s="3"/>
      <c r="D99" s="3"/>
      <c r="E99" s="3"/>
      <c r="F99" s="3"/>
      <c r="G99" s="3"/>
      <c r="H99" s="3"/>
      <c r="I99" s="54">
        <f>I92*I105+I93*I106+I94*I107+I95*I108+I96*I109+I97*I110</f>
        <v>0</v>
      </c>
      <c r="J99" s="342"/>
    </row>
    <row r="100" spans="1:10" x14ac:dyDescent="0.25">
      <c r="A100" s="25"/>
      <c r="B100" s="3"/>
      <c r="C100" s="3"/>
      <c r="D100" s="3"/>
      <c r="E100" s="3"/>
      <c r="F100" s="3"/>
      <c r="G100" s="3"/>
      <c r="H100" s="3"/>
      <c r="I100" s="3"/>
      <c r="J100" s="342"/>
    </row>
    <row r="101" spans="1:10" x14ac:dyDescent="0.25">
      <c r="A101" s="25"/>
      <c r="B101" s="3"/>
      <c r="C101" s="3"/>
      <c r="D101" s="3"/>
      <c r="E101" s="3"/>
      <c r="F101" s="3"/>
      <c r="G101" s="3"/>
      <c r="H101" s="3"/>
      <c r="I101" s="3"/>
      <c r="J101" s="342"/>
    </row>
    <row r="102" spans="1:10" ht="15.6" x14ac:dyDescent="0.3">
      <c r="A102" s="25">
        <f>A90+1</f>
        <v>10</v>
      </c>
      <c r="B102" s="3" t="s">
        <v>18</v>
      </c>
      <c r="C102" s="15" t="s">
        <v>74</v>
      </c>
      <c r="D102" s="3"/>
      <c r="E102" s="3"/>
      <c r="F102" s="3"/>
      <c r="G102" s="3"/>
      <c r="H102" s="3"/>
      <c r="I102" s="3"/>
      <c r="J102" s="342"/>
    </row>
    <row r="103" spans="1:10" x14ac:dyDescent="0.25">
      <c r="A103" s="25"/>
      <c r="B103" s="3"/>
      <c r="C103" s="3"/>
      <c r="D103" s="49" t="s">
        <v>61</v>
      </c>
      <c r="E103" s="49"/>
      <c r="F103" s="49" t="s">
        <v>62</v>
      </c>
      <c r="G103" s="49"/>
      <c r="H103" s="49"/>
      <c r="I103" s="49"/>
      <c r="J103" s="342"/>
    </row>
    <row r="104" spans="1:10" x14ac:dyDescent="0.25">
      <c r="A104" s="25"/>
      <c r="B104" s="3"/>
      <c r="C104" s="3"/>
      <c r="D104" s="49" t="s">
        <v>64</v>
      </c>
      <c r="E104" s="49"/>
      <c r="F104" s="49" t="s">
        <v>65</v>
      </c>
      <c r="G104" s="49"/>
      <c r="H104" s="49"/>
      <c r="I104" s="49"/>
      <c r="J104" s="342"/>
    </row>
    <row r="105" spans="1:10" x14ac:dyDescent="0.25">
      <c r="A105" s="25"/>
      <c r="B105" s="3"/>
      <c r="C105" s="3" t="s">
        <v>67</v>
      </c>
      <c r="D105" s="268"/>
      <c r="E105" s="264"/>
      <c r="F105" s="268"/>
      <c r="G105" s="265"/>
      <c r="H105" s="265"/>
      <c r="I105" s="55"/>
      <c r="J105" s="342"/>
    </row>
    <row r="106" spans="1:10" x14ac:dyDescent="0.25">
      <c r="A106" s="25"/>
      <c r="B106" s="3"/>
      <c r="C106" s="3" t="s">
        <v>68</v>
      </c>
      <c r="D106" s="268"/>
      <c r="E106" s="264"/>
      <c r="F106" s="269"/>
      <c r="G106" s="265"/>
      <c r="H106" s="265"/>
      <c r="I106" s="55"/>
      <c r="J106" s="342"/>
    </row>
    <row r="107" spans="1:10" x14ac:dyDescent="0.25">
      <c r="A107" s="25"/>
      <c r="B107" s="3"/>
      <c r="C107" s="3" t="s">
        <v>69</v>
      </c>
      <c r="D107" s="268"/>
      <c r="E107" s="265"/>
      <c r="F107" s="269"/>
      <c r="G107" s="265"/>
      <c r="H107" s="265"/>
      <c r="I107" s="55"/>
      <c r="J107" s="342"/>
    </row>
    <row r="108" spans="1:10" x14ac:dyDescent="0.25">
      <c r="A108" s="25"/>
      <c r="B108" s="3"/>
      <c r="C108" s="3" t="s">
        <v>70</v>
      </c>
      <c r="D108" s="268"/>
      <c r="E108" s="265"/>
      <c r="F108" s="269"/>
      <c r="G108" s="265"/>
      <c r="H108" s="265"/>
      <c r="I108" s="55"/>
      <c r="J108" s="342"/>
    </row>
    <row r="109" spans="1:10" x14ac:dyDescent="0.25">
      <c r="A109" s="25"/>
      <c r="B109" s="3"/>
      <c r="C109" s="3" t="s">
        <v>71</v>
      </c>
      <c r="D109" s="268"/>
      <c r="E109" s="265"/>
      <c r="F109" s="269"/>
      <c r="G109" s="265"/>
      <c r="H109" s="265"/>
      <c r="I109" s="55"/>
      <c r="J109" s="342"/>
    </row>
    <row r="110" spans="1:10" x14ac:dyDescent="0.25">
      <c r="A110" s="25"/>
      <c r="B110" s="3"/>
      <c r="C110" s="3" t="s">
        <v>72</v>
      </c>
      <c r="D110" s="268"/>
      <c r="E110" s="265"/>
      <c r="F110" s="269"/>
      <c r="G110" s="265"/>
      <c r="H110" s="265"/>
      <c r="I110" s="55"/>
      <c r="J110" s="342"/>
    </row>
    <row r="111" spans="1:10" x14ac:dyDescent="0.25">
      <c r="A111" s="25"/>
      <c r="B111" s="3"/>
      <c r="C111" s="3"/>
      <c r="D111" s="3"/>
      <c r="E111" s="3"/>
      <c r="F111" s="3"/>
      <c r="G111" s="3"/>
      <c r="H111" s="3"/>
      <c r="I111" s="3"/>
      <c r="J111" s="342"/>
    </row>
    <row r="112" spans="1:10" ht="15.6" x14ac:dyDescent="0.3">
      <c r="A112" s="25">
        <f>A102+1</f>
        <v>11</v>
      </c>
      <c r="B112" s="3" t="s">
        <v>18</v>
      </c>
      <c r="C112" s="15" t="s">
        <v>75</v>
      </c>
      <c r="D112" s="3"/>
      <c r="E112" s="3"/>
      <c r="F112" s="3"/>
      <c r="G112" s="3"/>
      <c r="H112" s="3"/>
      <c r="I112" s="3"/>
      <c r="J112" s="342"/>
    </row>
    <row r="113" spans="1:10" x14ac:dyDescent="0.25">
      <c r="A113" s="25"/>
      <c r="B113" s="3"/>
      <c r="C113" s="3"/>
      <c r="D113" s="49" t="s">
        <v>61</v>
      </c>
      <c r="E113" s="49"/>
      <c r="F113" s="49" t="s">
        <v>62</v>
      </c>
      <c r="G113" s="49"/>
      <c r="H113" s="49"/>
      <c r="I113" s="49"/>
      <c r="J113" s="342"/>
    </row>
    <row r="114" spans="1:10" x14ac:dyDescent="0.25">
      <c r="A114" s="25"/>
      <c r="B114" s="3"/>
      <c r="C114" s="3"/>
      <c r="D114" s="49" t="s">
        <v>64</v>
      </c>
      <c r="E114" s="49"/>
      <c r="F114" s="49" t="s">
        <v>65</v>
      </c>
      <c r="G114" s="49"/>
      <c r="H114" s="49"/>
      <c r="I114" s="49"/>
      <c r="J114" s="342"/>
    </row>
    <row r="115" spans="1:10" x14ac:dyDescent="0.25">
      <c r="A115" s="25"/>
      <c r="B115" s="3"/>
      <c r="C115" s="3" t="s">
        <v>68</v>
      </c>
      <c r="D115" s="272"/>
      <c r="E115" s="271"/>
      <c r="F115" s="272"/>
      <c r="G115" s="271"/>
      <c r="H115" s="271"/>
      <c r="I115" s="270"/>
      <c r="J115" s="342"/>
    </row>
    <row r="116" spans="1:10" x14ac:dyDescent="0.25">
      <c r="A116" s="25"/>
      <c r="B116" s="3"/>
      <c r="C116" s="3" t="s">
        <v>69</v>
      </c>
      <c r="D116" s="272"/>
      <c r="E116" s="271"/>
      <c r="F116" s="272"/>
      <c r="G116" s="271"/>
      <c r="H116" s="271"/>
      <c r="I116" s="270"/>
      <c r="J116" s="342"/>
    </row>
    <row r="117" spans="1:10" x14ac:dyDescent="0.25">
      <c r="A117" s="25"/>
      <c r="B117" s="3"/>
      <c r="C117" s="3" t="s">
        <v>70</v>
      </c>
      <c r="D117" s="272"/>
      <c r="E117" s="271"/>
      <c r="F117" s="272"/>
      <c r="G117" s="271"/>
      <c r="H117" s="271"/>
      <c r="I117" s="270"/>
      <c r="J117" s="342"/>
    </row>
    <row r="118" spans="1:10" x14ac:dyDescent="0.25">
      <c r="A118" s="25"/>
      <c r="B118" s="3"/>
      <c r="C118" s="3" t="s">
        <v>71</v>
      </c>
      <c r="D118" s="272"/>
      <c r="E118" s="271"/>
      <c r="F118" s="272"/>
      <c r="G118" s="271"/>
      <c r="H118" s="271"/>
      <c r="I118" s="270"/>
      <c r="J118" s="342"/>
    </row>
    <row r="119" spans="1:10" x14ac:dyDescent="0.25">
      <c r="A119" s="25"/>
      <c r="B119" s="3"/>
      <c r="C119" s="3" t="s">
        <v>72</v>
      </c>
      <c r="D119" s="272"/>
      <c r="E119" s="271"/>
      <c r="F119" s="272"/>
      <c r="G119" s="271"/>
      <c r="H119" s="271"/>
      <c r="I119" s="270"/>
      <c r="J119" s="342"/>
    </row>
    <row r="120" spans="1:10" x14ac:dyDescent="0.25">
      <c r="A120" s="25"/>
      <c r="B120" s="3"/>
      <c r="C120" s="3"/>
      <c r="D120" s="3"/>
      <c r="E120" s="3"/>
      <c r="F120" s="3"/>
      <c r="G120" s="3"/>
      <c r="H120" s="3"/>
      <c r="I120" s="3"/>
      <c r="J120" s="342"/>
    </row>
    <row r="121" spans="1:10" x14ac:dyDescent="0.25">
      <c r="A121" s="25"/>
      <c r="B121" s="3"/>
      <c r="C121" s="3"/>
      <c r="D121" s="3"/>
      <c r="E121" s="3"/>
      <c r="F121" s="3"/>
      <c r="G121" s="3"/>
      <c r="H121" s="3"/>
      <c r="I121" s="3"/>
      <c r="J121" s="342"/>
    </row>
    <row r="122" spans="1:10" ht="15.6" x14ac:dyDescent="0.3">
      <c r="A122" s="25">
        <v>12</v>
      </c>
      <c r="B122" s="3" t="s">
        <v>18</v>
      </c>
      <c r="C122" s="42" t="s">
        <v>76</v>
      </c>
      <c r="D122" s="3"/>
      <c r="E122" s="3"/>
      <c r="F122" s="3"/>
      <c r="G122" s="3"/>
      <c r="H122" s="3"/>
      <c r="I122" s="3"/>
      <c r="J122" s="342"/>
    </row>
    <row r="123" spans="1:10" x14ac:dyDescent="0.25">
      <c r="A123" s="25"/>
      <c r="B123" s="3"/>
      <c r="C123" s="3" t="s">
        <v>77</v>
      </c>
      <c r="D123" s="3"/>
      <c r="E123" s="3"/>
      <c r="F123" s="3"/>
      <c r="G123" s="3"/>
      <c r="H123" s="3"/>
      <c r="I123" s="3"/>
      <c r="J123" s="342"/>
    </row>
    <row r="124" spans="1:10" x14ac:dyDescent="0.25">
      <c r="A124" s="25"/>
      <c r="B124" s="3"/>
      <c r="C124" s="3"/>
      <c r="D124" s="3"/>
      <c r="E124" s="3"/>
      <c r="F124" s="3"/>
      <c r="G124" s="3"/>
      <c r="H124" s="3"/>
      <c r="I124" s="3"/>
      <c r="J124" s="342"/>
    </row>
    <row r="125" spans="1:10" x14ac:dyDescent="0.25">
      <c r="A125" s="25"/>
      <c r="B125" s="54">
        <f>IF(LEN(TRIM(H125))&gt;0,1,0)</f>
        <v>0</v>
      </c>
      <c r="C125" s="3" t="s">
        <v>78</v>
      </c>
      <c r="D125" s="3"/>
      <c r="E125" s="3"/>
      <c r="F125" s="3"/>
      <c r="G125" s="3"/>
      <c r="H125" s="29"/>
      <c r="I125" s="30" t="s">
        <v>29</v>
      </c>
      <c r="J125" s="342"/>
    </row>
    <row r="126" spans="1:10" x14ac:dyDescent="0.25">
      <c r="A126" s="25"/>
      <c r="B126" s="54"/>
      <c r="C126" s="3" t="s">
        <v>736</v>
      </c>
      <c r="D126" s="3"/>
      <c r="E126" s="3"/>
      <c r="F126" s="3"/>
      <c r="G126" s="3"/>
      <c r="H126" s="29"/>
      <c r="I126" s="30" t="s">
        <v>29</v>
      </c>
      <c r="J126" s="342"/>
    </row>
    <row r="127" spans="1:10" x14ac:dyDescent="0.25">
      <c r="A127" s="25"/>
      <c r="B127" s="54"/>
      <c r="C127" s="3" t="s">
        <v>737</v>
      </c>
      <c r="D127" s="3"/>
      <c r="E127" s="3"/>
      <c r="F127" s="3"/>
      <c r="G127" s="3"/>
      <c r="H127" s="29"/>
      <c r="I127" s="30" t="s">
        <v>29</v>
      </c>
      <c r="J127" s="342"/>
    </row>
    <row r="128" spans="1:10" x14ac:dyDescent="0.25">
      <c r="A128" s="25"/>
      <c r="B128" s="54"/>
      <c r="C128" s="266" t="s">
        <v>79</v>
      </c>
      <c r="D128" s="266"/>
      <c r="E128" s="266"/>
      <c r="F128" s="266"/>
      <c r="G128" s="266"/>
      <c r="H128" s="29"/>
      <c r="I128" s="30" t="s">
        <v>29</v>
      </c>
      <c r="J128" s="342"/>
    </row>
    <row r="129" spans="1:10" x14ac:dyDescent="0.25">
      <c r="A129" s="25"/>
      <c r="B129" s="54"/>
      <c r="C129" s="3"/>
      <c r="D129" s="3"/>
      <c r="E129" s="3"/>
      <c r="F129" s="3"/>
      <c r="G129" s="3"/>
      <c r="H129" s="3"/>
      <c r="I129" s="30"/>
      <c r="J129" s="342"/>
    </row>
    <row r="130" spans="1:10" x14ac:dyDescent="0.25">
      <c r="A130" s="25">
        <f>A122+1</f>
        <v>13</v>
      </c>
      <c r="B130" s="3" t="s">
        <v>18</v>
      </c>
      <c r="C130" s="26"/>
      <c r="D130" s="26"/>
      <c r="E130" s="56" t="s">
        <v>80</v>
      </c>
      <c r="F130" s="26" t="s">
        <v>34</v>
      </c>
      <c r="G130" s="56" t="s">
        <v>81</v>
      </c>
      <c r="H130" s="26" t="s">
        <v>34</v>
      </c>
      <c r="I130" s="26" t="s">
        <v>34</v>
      </c>
      <c r="J130" s="342"/>
    </row>
    <row r="131" spans="1:10" ht="15.6" x14ac:dyDescent="0.3">
      <c r="A131" s="25"/>
      <c r="B131" s="3"/>
      <c r="C131" s="15" t="s">
        <v>82</v>
      </c>
      <c r="D131" s="3"/>
      <c r="E131" s="56" t="s">
        <v>83</v>
      </c>
      <c r="F131" s="26"/>
      <c r="G131" s="56" t="s">
        <v>84</v>
      </c>
      <c r="H131" s="3"/>
      <c r="I131" s="6" t="s">
        <v>63</v>
      </c>
      <c r="J131" s="342"/>
    </row>
    <row r="132" spans="1:10" x14ac:dyDescent="0.25">
      <c r="A132" s="25"/>
      <c r="B132" s="3"/>
      <c r="C132" s="3" t="s">
        <v>85</v>
      </c>
      <c r="D132" s="3"/>
      <c r="E132" s="58"/>
      <c r="F132" s="3"/>
      <c r="G132" s="58"/>
      <c r="H132" s="3"/>
      <c r="I132" s="50">
        <f t="shared" ref="I132:I138" si="5">E132+G132</f>
        <v>0</v>
      </c>
      <c r="J132" s="342"/>
    </row>
    <row r="133" spans="1:10" x14ac:dyDescent="0.25">
      <c r="A133" s="25"/>
      <c r="B133" s="3"/>
      <c r="C133" s="3" t="s">
        <v>86</v>
      </c>
      <c r="D133" s="3"/>
      <c r="E133" s="234"/>
      <c r="F133" s="3"/>
      <c r="G133" s="234"/>
      <c r="H133" s="3"/>
      <c r="I133" s="50">
        <f t="shared" si="5"/>
        <v>0</v>
      </c>
      <c r="J133" s="342"/>
    </row>
    <row r="134" spans="1:10" x14ac:dyDescent="0.25">
      <c r="A134" s="25"/>
      <c r="B134" s="3"/>
      <c r="C134" s="3" t="s">
        <v>87</v>
      </c>
      <c r="D134" s="3"/>
      <c r="E134" s="234"/>
      <c r="F134" s="3"/>
      <c r="G134" s="234"/>
      <c r="H134" s="3"/>
      <c r="I134" s="50">
        <f t="shared" si="5"/>
        <v>0</v>
      </c>
      <c r="J134" s="342"/>
    </row>
    <row r="135" spans="1:10" x14ac:dyDescent="0.25">
      <c r="A135" s="25"/>
      <c r="B135" s="3"/>
      <c r="C135" s="3" t="s">
        <v>88</v>
      </c>
      <c r="D135" s="3"/>
      <c r="E135" s="234"/>
      <c r="F135" s="3"/>
      <c r="G135" s="234"/>
      <c r="H135" s="3"/>
      <c r="I135" s="51">
        <f t="shared" si="5"/>
        <v>0</v>
      </c>
      <c r="J135" s="342"/>
    </row>
    <row r="136" spans="1:10" x14ac:dyDescent="0.25">
      <c r="A136" s="25"/>
      <c r="B136" s="3"/>
      <c r="C136" s="3" t="s">
        <v>89</v>
      </c>
      <c r="D136" s="3"/>
      <c r="E136" s="234"/>
      <c r="F136" s="3"/>
      <c r="G136" s="234"/>
      <c r="H136" s="3"/>
      <c r="I136" s="51">
        <f t="shared" si="5"/>
        <v>0</v>
      </c>
      <c r="J136" s="342"/>
    </row>
    <row r="137" spans="1:10" x14ac:dyDescent="0.25">
      <c r="A137" s="25"/>
      <c r="B137" s="3"/>
      <c r="C137" s="3" t="s">
        <v>90</v>
      </c>
      <c r="D137" s="3"/>
      <c r="E137" s="234"/>
      <c r="F137" s="3"/>
      <c r="G137" s="234"/>
      <c r="H137" s="3"/>
      <c r="I137" s="51">
        <f t="shared" si="5"/>
        <v>0</v>
      </c>
      <c r="J137" s="342"/>
    </row>
    <row r="138" spans="1:10" x14ac:dyDescent="0.25">
      <c r="A138" s="25"/>
      <c r="B138" s="3"/>
      <c r="C138" s="3" t="s">
        <v>91</v>
      </c>
      <c r="D138" s="3"/>
      <c r="E138" s="50">
        <f>SUM(E132:E137)</f>
        <v>0</v>
      </c>
      <c r="F138" s="3"/>
      <c r="G138" s="50">
        <f>SUM(G132:G137)</f>
        <v>0</v>
      </c>
      <c r="H138" s="3"/>
      <c r="I138" s="50">
        <f t="shared" si="5"/>
        <v>0</v>
      </c>
      <c r="J138" s="342"/>
    </row>
    <row r="139" spans="1:10" x14ac:dyDescent="0.25">
      <c r="A139" s="25">
        <f>A130+1</f>
        <v>14</v>
      </c>
      <c r="B139" s="3" t="s">
        <v>18</v>
      </c>
      <c r="C139" s="3"/>
      <c r="D139" s="3"/>
      <c r="E139" s="3"/>
      <c r="F139" s="3"/>
      <c r="G139" s="3"/>
      <c r="H139" s="3"/>
      <c r="I139" s="3"/>
      <c r="J139" s="342"/>
    </row>
    <row r="140" spans="1:10" ht="15.6" x14ac:dyDescent="0.3">
      <c r="A140" s="25"/>
      <c r="B140" s="26"/>
      <c r="C140" s="15" t="s">
        <v>92</v>
      </c>
      <c r="D140" s="3"/>
      <c r="E140" s="29"/>
      <c r="F140" s="3"/>
      <c r="G140" s="29"/>
      <c r="H140" s="3"/>
      <c r="I140" s="50">
        <f>E140+G140</f>
        <v>0</v>
      </c>
      <c r="J140" s="343"/>
    </row>
    <row r="141" spans="1:10" x14ac:dyDescent="0.25">
      <c r="A141" s="25">
        <f>A139+1</f>
        <v>15</v>
      </c>
      <c r="B141" s="3" t="s">
        <v>18</v>
      </c>
      <c r="C141" s="26"/>
      <c r="D141" s="26"/>
      <c r="E141" s="26"/>
      <c r="F141" s="26"/>
      <c r="G141" s="26"/>
      <c r="H141" s="26"/>
      <c r="I141" s="26"/>
      <c r="J141" s="342"/>
    </row>
    <row r="142" spans="1:10" ht="15.6" x14ac:dyDescent="0.3">
      <c r="A142" s="25"/>
      <c r="B142" s="3"/>
      <c r="C142" s="15" t="s">
        <v>93</v>
      </c>
      <c r="D142" s="3"/>
      <c r="E142" s="3"/>
      <c r="F142" s="3"/>
      <c r="G142" s="3"/>
      <c r="H142" s="3"/>
      <c r="I142" s="3"/>
      <c r="J142" s="342"/>
    </row>
    <row r="143" spans="1:10" x14ac:dyDescent="0.25">
      <c r="A143" s="25"/>
      <c r="B143" s="3"/>
      <c r="C143" s="3" t="s">
        <v>94</v>
      </c>
      <c r="D143" s="3"/>
      <c r="E143" s="58"/>
      <c r="F143" s="3"/>
      <c r="G143" s="58"/>
      <c r="H143" s="3"/>
      <c r="I143" s="50">
        <f>E143+G143</f>
        <v>0</v>
      </c>
      <c r="J143" s="342"/>
    </row>
    <row r="144" spans="1:10" x14ac:dyDescent="0.25">
      <c r="A144" s="25"/>
      <c r="B144" s="3"/>
      <c r="C144" s="3" t="s">
        <v>95</v>
      </c>
      <c r="D144" s="3"/>
      <c r="E144" s="58"/>
      <c r="F144" s="3"/>
      <c r="G144" s="58"/>
      <c r="H144" s="3"/>
      <c r="I144" s="50">
        <f>E144+G144</f>
        <v>0</v>
      </c>
      <c r="J144" s="342"/>
    </row>
    <row r="145" spans="1:10" x14ac:dyDescent="0.25">
      <c r="A145" s="25">
        <f>A141+1</f>
        <v>16</v>
      </c>
      <c r="B145" s="3" t="s">
        <v>18</v>
      </c>
      <c r="C145" s="3"/>
      <c r="D145" s="3"/>
      <c r="E145" s="3"/>
      <c r="F145" s="3"/>
      <c r="G145" s="3"/>
      <c r="H145" s="3"/>
      <c r="I145" s="3"/>
      <c r="J145" s="342"/>
    </row>
    <row r="146" spans="1:10" ht="15.6" x14ac:dyDescent="0.3">
      <c r="A146" s="25"/>
      <c r="B146" s="3"/>
      <c r="C146" s="15" t="s">
        <v>96</v>
      </c>
      <c r="D146" s="3"/>
      <c r="E146" s="3"/>
      <c r="F146" s="6" t="s">
        <v>63</v>
      </c>
      <c r="G146" s="3"/>
      <c r="H146" s="6" t="s">
        <v>97</v>
      </c>
      <c r="I146" s="3"/>
      <c r="J146" s="342"/>
    </row>
    <row r="147" spans="1:10" x14ac:dyDescent="0.25">
      <c r="A147" s="25"/>
      <c r="B147" s="3"/>
      <c r="C147" s="3" t="s">
        <v>98</v>
      </c>
      <c r="D147" s="3"/>
      <c r="E147" s="3"/>
      <c r="F147" s="58"/>
      <c r="G147" s="3" t="s">
        <v>99</v>
      </c>
      <c r="H147" s="274" t="str">
        <f>IF(I143&gt;0,F147/I143,"                     ")</f>
        <v xml:space="preserve">                     </v>
      </c>
      <c r="I147" s="3"/>
      <c r="J147" s="342"/>
    </row>
    <row r="148" spans="1:10" x14ac:dyDescent="0.25">
      <c r="A148" s="25"/>
      <c r="B148" s="26"/>
      <c r="C148" s="3" t="s">
        <v>100</v>
      </c>
      <c r="D148" s="3"/>
      <c r="E148" s="3"/>
      <c r="F148" s="58"/>
      <c r="G148" s="3" t="s">
        <v>99</v>
      </c>
      <c r="H148" s="273" t="str">
        <f>IF(F148&gt;0,IF(I144&gt;0,F148/I144,"                        "),"             ")</f>
        <v xml:space="preserve">             </v>
      </c>
      <c r="I148" s="3"/>
      <c r="J148" s="343"/>
    </row>
    <row r="149" spans="1:10" x14ac:dyDescent="0.25">
      <c r="A149" s="25">
        <f>A145+1</f>
        <v>17</v>
      </c>
      <c r="B149" s="3" t="s">
        <v>18</v>
      </c>
      <c r="C149" s="26"/>
      <c r="D149" s="26"/>
      <c r="E149" s="26"/>
      <c r="F149" s="26"/>
      <c r="G149" s="26"/>
      <c r="H149" s="26"/>
      <c r="I149" s="26"/>
      <c r="J149" s="342"/>
    </row>
    <row r="150" spans="1:10" ht="15.6" x14ac:dyDescent="0.3">
      <c r="A150" s="25"/>
      <c r="B150" s="26"/>
      <c r="C150" s="15" t="s">
        <v>101</v>
      </c>
      <c r="D150" s="3"/>
      <c r="E150" s="3"/>
      <c r="F150" s="29"/>
      <c r="G150" s="3"/>
      <c r="H150" s="3"/>
      <c r="I150" s="3"/>
      <c r="J150" s="343"/>
    </row>
    <row r="151" spans="1:10" x14ac:dyDescent="0.25">
      <c r="A151" s="25">
        <f>A149+1</f>
        <v>18</v>
      </c>
      <c r="B151" s="3" t="s">
        <v>18</v>
      </c>
      <c r="C151" s="26"/>
      <c r="D151" s="26"/>
      <c r="E151" s="26"/>
      <c r="F151" s="26"/>
      <c r="G151" s="26"/>
      <c r="H151" s="26"/>
      <c r="I151" s="26"/>
      <c r="J151" s="342"/>
    </row>
    <row r="152" spans="1:10" ht="15.6" x14ac:dyDescent="0.3">
      <c r="A152" s="25"/>
      <c r="B152" s="3"/>
      <c r="C152" s="15" t="s">
        <v>102</v>
      </c>
      <c r="D152" s="3"/>
      <c r="E152" s="3"/>
      <c r="F152" s="3"/>
      <c r="G152" s="3"/>
      <c r="H152" s="3"/>
      <c r="I152" s="3"/>
      <c r="J152" s="342"/>
    </row>
    <row r="153" spans="1:10" x14ac:dyDescent="0.25">
      <c r="A153" s="25"/>
      <c r="B153" s="3"/>
      <c r="C153" s="3" t="s">
        <v>103</v>
      </c>
      <c r="D153" s="3"/>
      <c r="E153" s="59"/>
      <c r="F153" s="30" t="s">
        <v>104</v>
      </c>
      <c r="G153" s="3"/>
      <c r="H153" s="54">
        <f>IF(E153&lt;&gt;" ",1,0)</f>
        <v>1</v>
      </c>
      <c r="I153" s="3"/>
      <c r="J153" s="342"/>
    </row>
    <row r="154" spans="1:10" x14ac:dyDescent="0.25">
      <c r="A154" s="25"/>
      <c r="B154" s="3"/>
      <c r="C154" s="3" t="s">
        <v>105</v>
      </c>
      <c r="D154" s="3"/>
      <c r="E154" s="59"/>
      <c r="F154" s="30" t="s">
        <v>104</v>
      </c>
      <c r="G154" s="3"/>
      <c r="H154" s="54">
        <f>IF(E154&lt;&gt;" ",1,0)</f>
        <v>1</v>
      </c>
      <c r="I154" s="3"/>
      <c r="J154" s="342"/>
    </row>
    <row r="155" spans="1:10" x14ac:dyDescent="0.25">
      <c r="A155" s="25"/>
      <c r="B155" s="3"/>
      <c r="C155" s="3" t="s">
        <v>106</v>
      </c>
      <c r="D155" s="3"/>
      <c r="E155" s="60"/>
      <c r="F155" s="30" t="s">
        <v>104</v>
      </c>
      <c r="G155" s="3"/>
      <c r="H155" s="54">
        <f>IF(E155&lt;&gt;" ",1,0)</f>
        <v>1</v>
      </c>
      <c r="I155" s="3"/>
      <c r="J155" s="342"/>
    </row>
    <row r="156" spans="1:10" x14ac:dyDescent="0.25">
      <c r="A156" s="25"/>
      <c r="B156" s="3"/>
      <c r="C156" s="3" t="s">
        <v>107</v>
      </c>
      <c r="D156" s="3"/>
      <c r="E156" s="59"/>
      <c r="F156" s="30" t="s">
        <v>104</v>
      </c>
      <c r="G156" s="3"/>
      <c r="H156" s="54">
        <f>IF(E156&lt;&gt;" ",1,0)</f>
        <v>1</v>
      </c>
      <c r="I156" s="3"/>
      <c r="J156" s="342"/>
    </row>
    <row r="157" spans="1:10" x14ac:dyDescent="0.25">
      <c r="A157" s="25">
        <f>A151+1</f>
        <v>19</v>
      </c>
      <c r="B157" s="3" t="s">
        <v>18</v>
      </c>
      <c r="C157" s="3"/>
      <c r="D157" s="3"/>
      <c r="E157" s="3"/>
      <c r="F157" s="3"/>
      <c r="G157" s="3"/>
      <c r="H157" s="3"/>
      <c r="I157" s="3" t="str">
        <f>IF(OR(F158="yes",F158="y"),"How Many?","")</f>
        <v/>
      </c>
      <c r="J157" s="342"/>
    </row>
    <row r="158" spans="1:10" ht="15.6" x14ac:dyDescent="0.3">
      <c r="A158" s="25"/>
      <c r="B158" s="3"/>
      <c r="C158" s="15" t="s">
        <v>108</v>
      </c>
      <c r="D158" s="3"/>
      <c r="E158" s="3"/>
      <c r="F158" s="59"/>
      <c r="G158" s="30" t="s">
        <v>109</v>
      </c>
      <c r="H158" s="10" t="s">
        <v>110</v>
      </c>
      <c r="I158" s="29"/>
      <c r="J158" s="342"/>
    </row>
    <row r="159" spans="1:10" x14ac:dyDescent="0.25">
      <c r="A159" s="25">
        <f>A157+1</f>
        <v>20</v>
      </c>
      <c r="B159" s="3" t="s">
        <v>18</v>
      </c>
      <c r="C159" s="3"/>
      <c r="D159" s="3"/>
      <c r="E159" s="3"/>
      <c r="F159" s="3"/>
      <c r="G159" s="3"/>
      <c r="H159" s="3"/>
      <c r="I159" s="3"/>
      <c r="J159" s="342"/>
    </row>
    <row r="160" spans="1:10" ht="15.6" x14ac:dyDescent="0.3">
      <c r="A160" s="25"/>
      <c r="B160" s="3"/>
      <c r="C160" s="15" t="s">
        <v>111</v>
      </c>
      <c r="D160" s="3"/>
      <c r="E160" s="3"/>
      <c r="F160" s="3"/>
      <c r="G160" s="3"/>
      <c r="H160" s="3"/>
      <c r="I160" s="3"/>
      <c r="J160" s="342"/>
    </row>
    <row r="161" spans="1:10" ht="15.6" x14ac:dyDescent="0.3">
      <c r="A161" s="25"/>
      <c r="B161" s="3"/>
      <c r="C161" s="3" t="s">
        <v>112</v>
      </c>
      <c r="D161" s="3"/>
      <c r="E161" s="59"/>
      <c r="F161" s="30" t="s">
        <v>109</v>
      </c>
      <c r="G161" s="9"/>
      <c r="H161" s="10" t="s">
        <v>113</v>
      </c>
      <c r="I161" s="59"/>
      <c r="J161" s="342"/>
    </row>
    <row r="162" spans="1:10" x14ac:dyDescent="0.25">
      <c r="A162" s="25"/>
      <c r="B162" s="3"/>
      <c r="C162" s="3" t="s">
        <v>114</v>
      </c>
      <c r="D162" s="3"/>
      <c r="E162" s="59"/>
      <c r="F162" s="30" t="s">
        <v>109</v>
      </c>
      <c r="G162" s="3"/>
      <c r="H162" s="3"/>
      <c r="I162" s="3"/>
      <c r="J162" s="342"/>
    </row>
    <row r="163" spans="1:10" x14ac:dyDescent="0.25">
      <c r="A163" s="25"/>
      <c r="B163" s="3"/>
      <c r="C163" s="3" t="s">
        <v>115</v>
      </c>
      <c r="D163" s="3"/>
      <c r="E163" s="60"/>
      <c r="F163" s="30" t="s">
        <v>109</v>
      </c>
      <c r="G163" s="3"/>
      <c r="H163" s="3"/>
      <c r="I163" s="3"/>
      <c r="J163" s="342"/>
    </row>
    <row r="164" spans="1:10" x14ac:dyDescent="0.25">
      <c r="A164" s="25"/>
      <c r="B164" s="3"/>
      <c r="C164" s="3" t="s">
        <v>116</v>
      </c>
      <c r="D164" s="3"/>
      <c r="E164" s="60"/>
      <c r="F164" s="30" t="s">
        <v>109</v>
      </c>
      <c r="G164" s="3"/>
      <c r="H164" s="3"/>
      <c r="I164" s="3"/>
      <c r="J164" s="342"/>
    </row>
    <row r="165" spans="1:10" x14ac:dyDescent="0.25">
      <c r="A165" s="25"/>
      <c r="B165" s="3"/>
      <c r="C165" s="3" t="s">
        <v>117</v>
      </c>
      <c r="D165" s="3"/>
      <c r="E165" s="60"/>
      <c r="F165" s="30" t="s">
        <v>109</v>
      </c>
      <c r="G165" s="3"/>
      <c r="H165" s="3"/>
      <c r="I165" s="3"/>
      <c r="J165" s="342"/>
    </row>
    <row r="166" spans="1:10" x14ac:dyDescent="0.25">
      <c r="A166" s="25"/>
      <c r="B166" s="3"/>
      <c r="C166" s="3" t="s">
        <v>118</v>
      </c>
      <c r="D166" s="3"/>
      <c r="E166" s="60"/>
      <c r="F166" s="30" t="s">
        <v>109</v>
      </c>
      <c r="G166" s="3"/>
      <c r="H166" s="3"/>
      <c r="I166" s="3"/>
      <c r="J166" s="342"/>
    </row>
    <row r="167" spans="1:10" x14ac:dyDescent="0.25">
      <c r="A167" s="25"/>
      <c r="B167" s="3"/>
      <c r="C167" s="3" t="s">
        <v>119</v>
      </c>
      <c r="D167" s="3"/>
      <c r="E167" s="60"/>
      <c r="F167" s="30" t="s">
        <v>109</v>
      </c>
      <c r="G167" s="3"/>
      <c r="H167" s="3"/>
      <c r="I167" s="3"/>
      <c r="J167" s="342"/>
    </row>
    <row r="168" spans="1:10" x14ac:dyDescent="0.25">
      <c r="A168" s="25"/>
      <c r="B168" s="3"/>
      <c r="C168" s="3" t="s">
        <v>120</v>
      </c>
      <c r="D168" s="3"/>
      <c r="E168" s="60"/>
      <c r="F168" s="30" t="s">
        <v>109</v>
      </c>
      <c r="G168" s="3"/>
      <c r="H168" s="3"/>
      <c r="I168" s="3"/>
      <c r="J168" s="342"/>
    </row>
    <row r="169" spans="1:10" x14ac:dyDescent="0.25">
      <c r="A169" s="25"/>
      <c r="B169" s="3"/>
      <c r="C169" s="3" t="s">
        <v>121</v>
      </c>
      <c r="D169" s="3"/>
      <c r="E169" s="60"/>
      <c r="F169" s="30" t="s">
        <v>109</v>
      </c>
      <c r="G169" s="3"/>
      <c r="H169" s="3"/>
      <c r="I169" s="3"/>
      <c r="J169" s="342"/>
    </row>
    <row r="170" spans="1:10" x14ac:dyDescent="0.25">
      <c r="A170" s="25"/>
      <c r="B170" s="3"/>
      <c r="C170" s="3" t="s">
        <v>122</v>
      </c>
      <c r="D170" s="3"/>
      <c r="E170" s="60"/>
      <c r="F170" s="30" t="s">
        <v>109</v>
      </c>
      <c r="G170" s="3"/>
      <c r="H170" s="3"/>
      <c r="I170" s="3"/>
      <c r="J170" s="342"/>
    </row>
    <row r="171" spans="1:10" x14ac:dyDescent="0.25">
      <c r="A171" s="25">
        <f>A159+1</f>
        <v>21</v>
      </c>
      <c r="B171" s="3" t="s">
        <v>18</v>
      </c>
      <c r="C171" s="3"/>
      <c r="D171" s="3"/>
      <c r="E171" s="6"/>
      <c r="F171" s="3"/>
      <c r="G171" s="3"/>
      <c r="H171" s="3"/>
      <c r="I171" s="3"/>
      <c r="J171" s="342"/>
    </row>
    <row r="172" spans="1:10" ht="15.6" x14ac:dyDescent="0.3">
      <c r="A172" s="25"/>
      <c r="B172" s="3"/>
      <c r="C172" s="15" t="s">
        <v>123</v>
      </c>
      <c r="D172" s="3"/>
      <c r="E172" s="6"/>
      <c r="F172" s="3"/>
      <c r="G172" s="3"/>
      <c r="H172" s="3"/>
      <c r="I172" s="3"/>
      <c r="J172" s="342"/>
    </row>
    <row r="173" spans="1:10" x14ac:dyDescent="0.25">
      <c r="A173" s="25"/>
      <c r="B173" s="3"/>
      <c r="C173" s="3" t="s">
        <v>124</v>
      </c>
      <c r="D173" s="3"/>
      <c r="E173" s="59"/>
      <c r="F173" s="30" t="s">
        <v>109</v>
      </c>
      <c r="G173" s="3"/>
      <c r="H173" s="3"/>
      <c r="I173" s="3"/>
      <c r="J173" s="342"/>
    </row>
    <row r="174" spans="1:10" x14ac:dyDescent="0.25">
      <c r="A174" s="25"/>
      <c r="B174" s="3"/>
      <c r="C174" s="3" t="s">
        <v>125</v>
      </c>
      <c r="D174" s="3"/>
      <c r="E174" s="59"/>
      <c r="F174" s="30" t="s">
        <v>109</v>
      </c>
      <c r="G174" s="3"/>
      <c r="H174" s="3"/>
      <c r="I174" s="3"/>
      <c r="J174" s="342"/>
    </row>
    <row r="175" spans="1:10" x14ac:dyDescent="0.25">
      <c r="A175" s="25"/>
      <c r="B175" s="3"/>
      <c r="C175" s="3" t="s">
        <v>126</v>
      </c>
      <c r="D175" s="3"/>
      <c r="E175" s="60"/>
      <c r="F175" s="30" t="s">
        <v>109</v>
      </c>
      <c r="G175" s="3"/>
      <c r="H175" s="3"/>
      <c r="I175" s="3"/>
      <c r="J175" s="342"/>
    </row>
    <row r="176" spans="1:10" x14ac:dyDescent="0.25">
      <c r="A176" s="25"/>
      <c r="B176" s="3"/>
      <c r="C176" s="3" t="s">
        <v>127</v>
      </c>
      <c r="D176" s="3"/>
      <c r="E176" s="60"/>
      <c r="F176" s="30" t="s">
        <v>109</v>
      </c>
      <c r="G176" s="3"/>
      <c r="H176" s="3"/>
      <c r="I176" s="3"/>
      <c r="J176" s="342"/>
    </row>
    <row r="177" spans="1:10" x14ac:dyDescent="0.25">
      <c r="A177" s="25"/>
      <c r="B177" s="3"/>
      <c r="C177" s="3" t="s">
        <v>128</v>
      </c>
      <c r="D177" s="3"/>
      <c r="E177" s="60"/>
      <c r="F177" s="30" t="s">
        <v>109</v>
      </c>
      <c r="G177" s="3"/>
      <c r="H177" s="3"/>
      <c r="I177" s="3"/>
      <c r="J177" s="342"/>
    </row>
    <row r="178" spans="1:10" x14ac:dyDescent="0.25">
      <c r="A178" s="25">
        <f>A171+1</f>
        <v>22</v>
      </c>
      <c r="B178" s="3" t="s">
        <v>18</v>
      </c>
      <c r="C178" s="3"/>
      <c r="D178" s="3"/>
      <c r="E178" s="6"/>
      <c r="F178" s="3"/>
      <c r="G178" s="3"/>
      <c r="H178" s="3" t="s">
        <v>129</v>
      </c>
      <c r="I178" s="3"/>
      <c r="J178" s="342"/>
    </row>
    <row r="179" spans="1:10" ht="15.6" x14ac:dyDescent="0.3">
      <c r="A179" s="25"/>
      <c r="B179" s="3"/>
      <c r="C179" s="15" t="s">
        <v>130</v>
      </c>
      <c r="D179" s="3"/>
      <c r="E179" s="59"/>
      <c r="F179" s="61" t="s">
        <v>131</v>
      </c>
      <c r="G179" s="54">
        <f>IF(E179&lt;&gt;" ",1,0)</f>
        <v>1</v>
      </c>
      <c r="H179" s="59"/>
      <c r="I179" s="61" t="s">
        <v>131</v>
      </c>
      <c r="J179" s="342"/>
    </row>
    <row r="180" spans="1:10" x14ac:dyDescent="0.25">
      <c r="A180" s="25"/>
      <c r="B180" s="3"/>
      <c r="C180" s="3" t="s">
        <v>132</v>
      </c>
      <c r="D180" s="3"/>
      <c r="E180" s="60"/>
      <c r="F180" s="61" t="s">
        <v>133</v>
      </c>
      <c r="G180" s="54">
        <f>IF(E180&lt;&gt;" ",1,0)</f>
        <v>1</v>
      </c>
      <c r="H180" s="59"/>
      <c r="I180" s="61" t="s">
        <v>133</v>
      </c>
      <c r="J180" s="342"/>
    </row>
    <row r="181" spans="1:10" x14ac:dyDescent="0.25">
      <c r="A181" s="25"/>
      <c r="B181" s="3"/>
      <c r="C181" s="3"/>
      <c r="D181" s="3"/>
      <c r="E181" s="60"/>
      <c r="F181" s="61" t="s">
        <v>134</v>
      </c>
      <c r="G181" s="54">
        <f>IF(E181&lt;&gt;" ",1,0)</f>
        <v>1</v>
      </c>
      <c r="H181" s="59"/>
      <c r="I181" s="61" t="s">
        <v>134</v>
      </c>
      <c r="J181" s="342"/>
    </row>
    <row r="182" spans="1:10" x14ac:dyDescent="0.25">
      <c r="A182" s="25">
        <f>A178+1</f>
        <v>23</v>
      </c>
      <c r="B182" s="3" t="s">
        <v>18</v>
      </c>
      <c r="C182" s="3"/>
      <c r="D182" s="3"/>
      <c r="E182" s="3"/>
      <c r="F182" s="3"/>
      <c r="G182" s="3"/>
      <c r="H182" s="3"/>
      <c r="I182" s="3"/>
      <c r="J182" s="342"/>
    </row>
    <row r="183" spans="1:10" ht="15.6" x14ac:dyDescent="0.3">
      <c r="A183" s="26"/>
      <c r="B183" s="3"/>
      <c r="C183" s="15" t="s">
        <v>135</v>
      </c>
      <c r="D183" s="3"/>
      <c r="E183" s="29"/>
      <c r="F183" s="3"/>
      <c r="G183" s="29"/>
      <c r="H183" s="3"/>
      <c r="I183" s="50">
        <f>IF(E183+G183=0,0,(E183+G183))</f>
        <v>0</v>
      </c>
      <c r="J183" s="302"/>
    </row>
    <row r="184" spans="1:10" x14ac:dyDescent="0.25">
      <c r="A184" s="26"/>
      <c r="B184" s="3"/>
      <c r="C184" s="3"/>
      <c r="D184" s="3"/>
      <c r="E184" s="3" t="s">
        <v>136</v>
      </c>
      <c r="F184" s="3"/>
      <c r="G184" s="3" t="s">
        <v>137</v>
      </c>
      <c r="H184" s="3"/>
      <c r="I184" s="3" t="s">
        <v>63</v>
      </c>
      <c r="J184" s="344"/>
    </row>
    <row r="185" spans="1:10" x14ac:dyDescent="0.25">
      <c r="A185" s="308"/>
      <c r="B185" s="303"/>
      <c r="C185" s="3"/>
      <c r="D185" s="3"/>
      <c r="E185" s="3"/>
      <c r="F185" s="3"/>
      <c r="G185" s="3"/>
      <c r="H185" s="3"/>
      <c r="I185" s="10"/>
      <c r="J185" s="345"/>
    </row>
    <row r="186" spans="1:10" x14ac:dyDescent="0.25">
      <c r="A186" s="14">
        <f>A182+1</f>
        <v>24</v>
      </c>
      <c r="B186" s="3" t="s">
        <v>18</v>
      </c>
      <c r="C186" s="303"/>
      <c r="D186" s="303"/>
      <c r="E186" s="72"/>
      <c r="F186" s="26"/>
      <c r="G186" s="72"/>
      <c r="H186" s="303"/>
      <c r="I186" s="303"/>
      <c r="J186" s="342"/>
    </row>
    <row r="187" spans="1:10" ht="15.6" x14ac:dyDescent="0.3">
      <c r="A187" s="25"/>
      <c r="B187" s="26"/>
      <c r="C187" s="9" t="s">
        <v>138</v>
      </c>
      <c r="D187" s="3"/>
      <c r="E187" s="3"/>
      <c r="F187" s="3"/>
      <c r="G187" s="3"/>
      <c r="H187" s="62"/>
      <c r="I187" s="30" t="s">
        <v>109</v>
      </c>
      <c r="J187" s="342"/>
    </row>
    <row r="188" spans="1:10" ht="15.6" x14ac:dyDescent="0.3">
      <c r="A188" s="25"/>
      <c r="B188" s="3"/>
      <c r="C188" s="63" t="s">
        <v>139</v>
      </c>
      <c r="D188" s="3"/>
      <c r="E188" s="3"/>
      <c r="F188" s="3"/>
      <c r="G188" s="3"/>
      <c r="H188" s="9"/>
      <c r="I188" s="64" t="str">
        <f>IF(H187="yes","You Must supply a Relocation Plan as Exhibit 29!","")</f>
        <v/>
      </c>
      <c r="J188" s="342"/>
    </row>
    <row r="189" spans="1:10" ht="15.6" x14ac:dyDescent="0.3">
      <c r="A189" s="14">
        <f>A186+1</f>
        <v>25</v>
      </c>
      <c r="B189" s="3" t="s">
        <v>18</v>
      </c>
      <c r="C189" s="3"/>
      <c r="D189" s="3"/>
      <c r="E189" s="3"/>
      <c r="F189" s="3"/>
      <c r="G189" s="3"/>
      <c r="H189" s="9"/>
      <c r="I189" s="3"/>
      <c r="J189" s="342"/>
    </row>
    <row r="190" spans="1:10" ht="15.6" x14ac:dyDescent="0.3">
      <c r="A190" s="25"/>
      <c r="B190" s="26"/>
      <c r="C190" s="9" t="s">
        <v>140</v>
      </c>
      <c r="D190" s="3"/>
      <c r="E190" s="3"/>
      <c r="F190" s="3"/>
      <c r="G190" s="3"/>
      <c r="H190" s="3"/>
      <c r="I190" s="3"/>
      <c r="J190" s="342"/>
    </row>
    <row r="191" spans="1:10" x14ac:dyDescent="0.25">
      <c r="A191" s="25"/>
      <c r="B191" s="3"/>
      <c r="C191" s="3" t="s">
        <v>141</v>
      </c>
      <c r="D191" s="3"/>
      <c r="E191" s="3"/>
      <c r="F191" s="3"/>
      <c r="G191" s="3"/>
      <c r="H191" s="3"/>
      <c r="I191" s="3"/>
      <c r="J191" s="342"/>
    </row>
    <row r="192" spans="1:10" x14ac:dyDescent="0.25">
      <c r="A192" s="25"/>
      <c r="B192" s="3"/>
      <c r="C192" s="3"/>
      <c r="D192" s="16"/>
      <c r="E192" s="17"/>
      <c r="F192" s="17"/>
      <c r="G192" s="17"/>
      <c r="H192" s="17"/>
      <c r="I192" s="18"/>
      <c r="J192" s="342"/>
    </row>
    <row r="193" spans="1:10" x14ac:dyDescent="0.25">
      <c r="A193" s="14"/>
      <c r="B193" s="3"/>
      <c r="C193" s="3"/>
      <c r="D193" s="22"/>
      <c r="E193" s="19"/>
      <c r="F193" s="19"/>
      <c r="G193" s="19"/>
      <c r="H193" s="19"/>
      <c r="I193" s="21"/>
      <c r="J193" s="342"/>
    </row>
    <row r="194" spans="1:10" x14ac:dyDescent="0.25">
      <c r="A194" s="25"/>
      <c r="B194" s="26"/>
      <c r="C194" s="3"/>
      <c r="D194" s="22"/>
      <c r="E194" s="19"/>
      <c r="F194" s="19"/>
      <c r="G194" s="19"/>
      <c r="H194" s="19"/>
      <c r="I194" s="21"/>
      <c r="J194" s="342"/>
    </row>
    <row r="195" spans="1:10" x14ac:dyDescent="0.25">
      <c r="A195" s="25"/>
      <c r="B195" s="3"/>
      <c r="C195" s="3" t="s">
        <v>142</v>
      </c>
      <c r="D195" s="3"/>
      <c r="E195" s="3"/>
      <c r="F195" s="3"/>
      <c r="G195" s="3"/>
      <c r="H195" s="3"/>
      <c r="I195" s="3"/>
      <c r="J195" s="342"/>
    </row>
    <row r="196" spans="1:10" x14ac:dyDescent="0.25">
      <c r="A196" s="25"/>
      <c r="B196" s="3"/>
      <c r="C196" s="3"/>
      <c r="D196" s="16"/>
      <c r="E196" s="17"/>
      <c r="F196" s="17"/>
      <c r="G196" s="17"/>
      <c r="H196" s="17"/>
      <c r="I196" s="18"/>
      <c r="J196" s="342"/>
    </row>
    <row r="197" spans="1:10" x14ac:dyDescent="0.25">
      <c r="A197" s="25"/>
      <c r="B197" s="3"/>
      <c r="C197" s="3"/>
      <c r="D197" s="22"/>
      <c r="E197" s="19"/>
      <c r="F197" s="19"/>
      <c r="G197" s="19"/>
      <c r="H197" s="19"/>
      <c r="I197" s="21"/>
      <c r="J197" s="342"/>
    </row>
    <row r="198" spans="1:10" x14ac:dyDescent="0.25">
      <c r="A198" s="25"/>
      <c r="B198" s="26"/>
      <c r="C198" s="3"/>
      <c r="D198" s="22"/>
      <c r="E198" s="19"/>
      <c r="F198" s="19"/>
      <c r="G198" s="19"/>
      <c r="H198" s="19"/>
      <c r="I198" s="21"/>
      <c r="J198" s="342"/>
    </row>
    <row r="199" spans="1:10" x14ac:dyDescent="0.25">
      <c r="A199" s="25"/>
      <c r="B199" s="3"/>
      <c r="C199" s="3" t="s">
        <v>143</v>
      </c>
      <c r="D199" s="3"/>
      <c r="E199" s="3"/>
      <c r="F199" s="3"/>
      <c r="G199" s="3"/>
      <c r="H199" s="3"/>
      <c r="I199" s="3"/>
      <c r="J199" s="342"/>
    </row>
    <row r="200" spans="1:10" x14ac:dyDescent="0.25">
      <c r="A200" s="25"/>
      <c r="B200" s="3"/>
      <c r="C200" s="3"/>
      <c r="D200" s="16"/>
      <c r="E200" s="17"/>
      <c r="F200" s="17"/>
      <c r="G200" s="17"/>
      <c r="H200" s="17"/>
      <c r="I200" s="18"/>
      <c r="J200" s="342"/>
    </row>
    <row r="201" spans="1:10" x14ac:dyDescent="0.25">
      <c r="A201" s="25"/>
      <c r="B201" s="3"/>
      <c r="C201" s="3"/>
      <c r="D201" s="22"/>
      <c r="E201" s="19"/>
      <c r="F201" s="19"/>
      <c r="G201" s="19"/>
      <c r="H201" s="19"/>
      <c r="I201" s="21"/>
      <c r="J201" s="342"/>
    </row>
    <row r="202" spans="1:10" x14ac:dyDescent="0.25">
      <c r="A202" s="25"/>
      <c r="B202" s="3"/>
      <c r="C202" s="3"/>
      <c r="D202" s="22"/>
      <c r="E202" s="19"/>
      <c r="F202" s="19"/>
      <c r="G202" s="19"/>
      <c r="H202" s="19"/>
      <c r="I202" s="21"/>
      <c r="J202" s="342"/>
    </row>
    <row r="203" spans="1:10" x14ac:dyDescent="0.25">
      <c r="A203" s="14">
        <f>A189+1</f>
        <v>26</v>
      </c>
      <c r="B203" s="3" t="s">
        <v>18</v>
      </c>
      <c r="C203" s="3"/>
      <c r="D203" s="3"/>
      <c r="E203" s="3"/>
      <c r="F203" s="3"/>
      <c r="G203" s="3"/>
      <c r="H203" s="3"/>
      <c r="I203" s="3"/>
      <c r="J203" s="342"/>
    </row>
    <row r="204" spans="1:10" ht="15.6" x14ac:dyDescent="0.3">
      <c r="A204" s="25"/>
      <c r="B204" s="3"/>
      <c r="C204" s="9" t="s">
        <v>144</v>
      </c>
      <c r="D204" s="3"/>
      <c r="E204" s="3"/>
      <c r="F204" s="3"/>
      <c r="G204" s="3"/>
      <c r="H204" s="3"/>
      <c r="I204" s="3"/>
      <c r="J204" s="342"/>
    </row>
    <row r="205" spans="1:10" ht="15.6" x14ac:dyDescent="0.3">
      <c r="A205" s="25"/>
      <c r="B205" s="3"/>
      <c r="C205" s="3"/>
      <c r="D205" s="65"/>
      <c r="E205" s="66"/>
      <c r="F205" s="66"/>
      <c r="G205" s="66"/>
      <c r="H205" s="66"/>
      <c r="I205" s="67"/>
      <c r="J205" s="342"/>
    </row>
    <row r="206" spans="1:10" x14ac:dyDescent="0.25">
      <c r="A206" s="26"/>
      <c r="B206" s="3"/>
      <c r="C206" s="3"/>
      <c r="D206" s="16"/>
      <c r="E206" s="17"/>
      <c r="F206" s="68"/>
      <c r="G206" s="17"/>
      <c r="H206" s="17"/>
      <c r="I206" s="18"/>
      <c r="J206" s="302"/>
    </row>
    <row r="207" spans="1:10" ht="13.8" thickBot="1" x14ac:dyDescent="0.3">
      <c r="A207" s="25"/>
      <c r="B207" s="3"/>
      <c r="C207" s="3"/>
      <c r="D207" s="265"/>
      <c r="E207" s="265"/>
      <c r="F207" s="304"/>
      <c r="G207" s="265"/>
      <c r="H207" s="265"/>
      <c r="I207" s="265"/>
      <c r="J207" s="342"/>
    </row>
    <row r="208" spans="1:10" ht="18" thickBot="1" x14ac:dyDescent="0.35">
      <c r="A208" s="305"/>
      <c r="B208" s="387"/>
      <c r="C208" s="388" t="s">
        <v>145</v>
      </c>
      <c r="D208" s="388"/>
      <c r="E208" s="389"/>
      <c r="F208" s="389"/>
      <c r="G208" s="389"/>
      <c r="H208" s="389"/>
      <c r="I208" s="389"/>
      <c r="J208" s="390"/>
    </row>
    <row r="209" spans="1:10" x14ac:dyDescent="0.25">
      <c r="A209" s="25"/>
      <c r="B209" s="3"/>
      <c r="C209" s="2"/>
      <c r="D209" s="2"/>
      <c r="E209" s="2"/>
      <c r="F209" s="2"/>
      <c r="G209" s="2"/>
      <c r="H209" s="2"/>
      <c r="I209" s="2"/>
      <c r="J209" s="342"/>
    </row>
    <row r="210" spans="1:10" x14ac:dyDescent="0.25">
      <c r="A210" s="25">
        <f>A203+1</f>
        <v>27</v>
      </c>
      <c r="B210" s="3" t="s">
        <v>18</v>
      </c>
      <c r="C210" s="3"/>
      <c r="D210" s="3"/>
      <c r="E210" s="49" t="s">
        <v>146</v>
      </c>
      <c r="F210" s="49" t="s">
        <v>146</v>
      </c>
      <c r="G210" s="49" t="s">
        <v>147</v>
      </c>
      <c r="H210" s="49" t="s">
        <v>147</v>
      </c>
      <c r="I210" s="3"/>
      <c r="J210" s="342"/>
    </row>
    <row r="211" spans="1:10" ht="15.6" x14ac:dyDescent="0.3">
      <c r="A211" s="25">
        <f>A210+1</f>
        <v>28</v>
      </c>
      <c r="B211" s="3" t="s">
        <v>18</v>
      </c>
      <c r="C211" s="15" t="s">
        <v>148</v>
      </c>
      <c r="D211" s="69" t="s">
        <v>18</v>
      </c>
      <c r="E211" s="29"/>
      <c r="F211" s="50" t="str">
        <f>IF(E211&gt;0,"",IF(G211&gt;0,G211*43560," "))</f>
        <v xml:space="preserve"> </v>
      </c>
      <c r="G211" s="57"/>
      <c r="H211" s="70" t="str">
        <f>IF(G211&gt;0,"",IF(E211&gt;0,E211/43560," "))</f>
        <v xml:space="preserve"> </v>
      </c>
      <c r="I211" s="3"/>
      <c r="J211" s="342"/>
    </row>
    <row r="212" spans="1:10" ht="15.6" x14ac:dyDescent="0.3">
      <c r="A212" s="25"/>
      <c r="B212" s="3"/>
      <c r="C212" s="15" t="s">
        <v>149</v>
      </c>
      <c r="D212" s="69" t="s">
        <v>18</v>
      </c>
      <c r="E212" s="31"/>
      <c r="F212" s="50" t="str">
        <f>IF(E212&gt;0,"",IF(G212&gt;0,G212*43560," "))</f>
        <v xml:space="preserve"> </v>
      </c>
      <c r="G212" s="57"/>
      <c r="H212" s="70" t="str">
        <f>IF(G212&gt;0,"",IF(E212&gt;0,E212/43560," "))</f>
        <v xml:space="preserve"> </v>
      </c>
      <c r="I212" s="3"/>
      <c r="J212" s="342"/>
    </row>
    <row r="213" spans="1:10" x14ac:dyDescent="0.25">
      <c r="A213" s="25"/>
      <c r="B213" s="3"/>
      <c r="C213" s="3"/>
      <c r="D213" s="3"/>
      <c r="E213" s="3"/>
      <c r="F213" s="3"/>
      <c r="G213" s="3"/>
      <c r="H213" s="3" t="str">
        <f>IF(G213&gt;0,G213*43560," ")</f>
        <v xml:space="preserve"> </v>
      </c>
      <c r="I213" s="3"/>
      <c r="J213" s="342"/>
    </row>
    <row r="214" spans="1:10" x14ac:dyDescent="0.25">
      <c r="A214" s="25"/>
      <c r="B214" s="3"/>
      <c r="C214" s="3"/>
      <c r="D214" s="3"/>
      <c r="E214" s="3"/>
      <c r="F214" s="3"/>
      <c r="G214" s="3"/>
      <c r="H214" s="3"/>
      <c r="I214" s="3"/>
      <c r="J214" s="342"/>
    </row>
    <row r="215" spans="1:10" ht="15.6" x14ac:dyDescent="0.3">
      <c r="A215" s="25">
        <f>A211+1</f>
        <v>29</v>
      </c>
      <c r="B215" s="3" t="s">
        <v>18</v>
      </c>
      <c r="C215" s="42" t="s">
        <v>150</v>
      </c>
      <c r="D215" s="3"/>
      <c r="E215" s="3"/>
      <c r="F215" s="3"/>
      <c r="G215" s="3"/>
      <c r="H215" s="3"/>
      <c r="I215" s="3"/>
      <c r="J215" s="342"/>
    </row>
    <row r="216" spans="1:10" ht="15.6" x14ac:dyDescent="0.3">
      <c r="A216" s="25">
        <f>A215+1</f>
        <v>30</v>
      </c>
      <c r="B216" s="3" t="s">
        <v>18</v>
      </c>
      <c r="C216" s="15" t="s">
        <v>151</v>
      </c>
      <c r="D216" s="3"/>
      <c r="E216" s="3"/>
      <c r="F216" s="232"/>
      <c r="G216" s="17"/>
      <c r="H216" s="17"/>
      <c r="I216" s="18"/>
      <c r="J216" s="342"/>
    </row>
    <row r="217" spans="1:10" ht="15.6" x14ac:dyDescent="0.3">
      <c r="A217" s="25">
        <f>A216+1</f>
        <v>31</v>
      </c>
      <c r="B217" s="3" t="s">
        <v>18</v>
      </c>
      <c r="C217" s="15" t="s">
        <v>152</v>
      </c>
      <c r="D217" s="3"/>
      <c r="E217" s="69" t="s">
        <v>18</v>
      </c>
      <c r="F217" s="31"/>
      <c r="G217" s="3"/>
      <c r="H217" s="3"/>
      <c r="I217" s="3"/>
      <c r="J217" s="342"/>
    </row>
    <row r="218" spans="1:10" ht="15.6" x14ac:dyDescent="0.3">
      <c r="A218" s="25">
        <f>A217+1</f>
        <v>32</v>
      </c>
      <c r="B218" s="3" t="s">
        <v>18</v>
      </c>
      <c r="C218" s="15" t="s">
        <v>153</v>
      </c>
      <c r="D218" s="3"/>
      <c r="E218" s="69" t="s">
        <v>18</v>
      </c>
      <c r="F218" s="31"/>
      <c r="G218" s="3"/>
      <c r="H218" s="3"/>
      <c r="I218" s="3"/>
      <c r="J218" s="342"/>
    </row>
    <row r="219" spans="1:10" ht="15.6" x14ac:dyDescent="0.3">
      <c r="A219" s="25"/>
      <c r="B219" s="3"/>
      <c r="C219" s="15" t="s">
        <v>154</v>
      </c>
      <c r="D219" s="3"/>
      <c r="E219" s="3"/>
      <c r="F219" s="3"/>
      <c r="G219" s="71" t="s">
        <v>155</v>
      </c>
      <c r="H219" s="71" t="s">
        <v>156</v>
      </c>
      <c r="I219" s="3"/>
      <c r="J219" s="342"/>
    </row>
    <row r="220" spans="1:10" x14ac:dyDescent="0.25">
      <c r="A220" s="25"/>
      <c r="B220" s="3"/>
      <c r="C220" s="3" t="s">
        <v>157</v>
      </c>
      <c r="D220" s="3"/>
      <c r="E220" s="3"/>
      <c r="F220" s="3"/>
      <c r="G220" s="16"/>
      <c r="H220" s="29"/>
      <c r="I220" s="3"/>
      <c r="J220" s="342"/>
    </row>
    <row r="221" spans="1:10" x14ac:dyDescent="0.25">
      <c r="A221" s="25">
        <f>A218+1</f>
        <v>33</v>
      </c>
      <c r="B221" s="3" t="s">
        <v>18</v>
      </c>
      <c r="C221" s="3" t="s">
        <v>158</v>
      </c>
      <c r="D221" s="3"/>
      <c r="E221" s="3"/>
      <c r="F221" s="3"/>
      <c r="G221" s="22"/>
      <c r="H221" s="31"/>
      <c r="I221" s="3"/>
      <c r="J221" s="342"/>
    </row>
    <row r="222" spans="1:10" ht="15.6" x14ac:dyDescent="0.3">
      <c r="A222" s="25"/>
      <c r="B222" s="3"/>
      <c r="C222" s="15" t="s">
        <v>159</v>
      </c>
      <c r="D222" s="3"/>
      <c r="E222" s="3"/>
      <c r="F222" s="3"/>
      <c r="G222" s="3"/>
      <c r="H222" s="3"/>
      <c r="I222" s="3"/>
      <c r="J222" s="342"/>
    </row>
    <row r="223" spans="1:10" x14ac:dyDescent="0.25">
      <c r="A223" s="25"/>
      <c r="B223" s="3"/>
      <c r="C223" s="3" t="s">
        <v>160</v>
      </c>
      <c r="D223" s="3"/>
      <c r="E223" s="3"/>
      <c r="F223" s="69" t="s">
        <v>18</v>
      </c>
      <c r="G223" s="29"/>
      <c r="H223" s="63" t="s">
        <v>161</v>
      </c>
      <c r="I223" s="3"/>
      <c r="J223" s="342"/>
    </row>
    <row r="224" spans="1:10" x14ac:dyDescent="0.25">
      <c r="A224" s="25">
        <f>A221+1</f>
        <v>34</v>
      </c>
      <c r="B224" s="3" t="s">
        <v>18</v>
      </c>
      <c r="C224" s="3" t="s">
        <v>162</v>
      </c>
      <c r="D224" s="3"/>
      <c r="E224" s="3"/>
      <c r="F224" s="69" t="s">
        <v>18</v>
      </c>
      <c r="G224" s="31"/>
      <c r="H224" s="63" t="s">
        <v>161</v>
      </c>
      <c r="I224" s="3"/>
      <c r="J224" s="342"/>
    </row>
    <row r="225" spans="1:10" ht="15.6" x14ac:dyDescent="0.3">
      <c r="A225" s="25"/>
      <c r="B225" s="3"/>
      <c r="C225" s="15" t="s">
        <v>163</v>
      </c>
      <c r="D225" s="3"/>
      <c r="E225" s="3"/>
      <c r="F225" s="16"/>
      <c r="G225" s="17"/>
      <c r="H225" s="17"/>
      <c r="I225" s="18"/>
      <c r="J225" s="342"/>
    </row>
    <row r="226" spans="1:10" x14ac:dyDescent="0.25">
      <c r="A226" s="25"/>
      <c r="B226" s="3"/>
      <c r="C226" s="3"/>
      <c r="D226" s="16"/>
      <c r="E226" s="17"/>
      <c r="F226" s="17"/>
      <c r="G226" s="17"/>
      <c r="H226" s="17"/>
      <c r="I226" s="18"/>
      <c r="J226" s="342"/>
    </row>
    <row r="227" spans="1:10" x14ac:dyDescent="0.25">
      <c r="A227" s="25"/>
      <c r="B227" s="3"/>
      <c r="C227" s="3"/>
      <c r="D227" s="16"/>
      <c r="E227" s="17"/>
      <c r="F227" s="17"/>
      <c r="G227" s="17"/>
      <c r="H227" s="17"/>
      <c r="I227" s="18"/>
      <c r="J227" s="342"/>
    </row>
    <row r="228" spans="1:10" x14ac:dyDescent="0.25">
      <c r="A228" s="25"/>
      <c r="B228" s="3"/>
      <c r="C228" s="3"/>
      <c r="D228" s="3"/>
      <c r="E228" s="3"/>
      <c r="F228" s="3"/>
      <c r="G228" s="3"/>
      <c r="H228" s="3"/>
      <c r="I228" s="3"/>
      <c r="J228" s="342"/>
    </row>
    <row r="229" spans="1:10" ht="15.6" x14ac:dyDescent="0.3">
      <c r="A229" s="25">
        <f>A224+1</f>
        <v>35</v>
      </c>
      <c r="B229" s="3" t="s">
        <v>18</v>
      </c>
      <c r="C229" s="42" t="s">
        <v>164</v>
      </c>
      <c r="D229" s="3"/>
      <c r="E229" s="3"/>
      <c r="F229" s="3"/>
      <c r="G229" s="3"/>
      <c r="H229" s="3"/>
      <c r="I229" s="3"/>
      <c r="J229" s="342"/>
    </row>
    <row r="230" spans="1:10" ht="15.6" x14ac:dyDescent="0.3">
      <c r="A230" s="25"/>
      <c r="B230" s="3"/>
      <c r="C230" s="15" t="s">
        <v>165</v>
      </c>
      <c r="D230" s="3"/>
      <c r="E230" s="3"/>
      <c r="F230" s="3"/>
      <c r="G230" s="3"/>
      <c r="H230" s="3"/>
      <c r="I230" s="3"/>
      <c r="J230" s="342"/>
    </row>
    <row r="231" spans="1:10" x14ac:dyDescent="0.25">
      <c r="A231" s="25"/>
      <c r="B231" s="3"/>
      <c r="C231" s="3" t="s">
        <v>166</v>
      </c>
      <c r="D231" s="59"/>
      <c r="E231" s="3" t="s">
        <v>167</v>
      </c>
      <c r="F231" s="3"/>
      <c r="G231" s="59"/>
      <c r="H231" s="3" t="s">
        <v>168</v>
      </c>
      <c r="I231" s="54">
        <f>IF(OR(D231="yes",D231="no"),1,0)</f>
        <v>0</v>
      </c>
      <c r="J231" s="342"/>
    </row>
    <row r="232" spans="1:10" x14ac:dyDescent="0.25">
      <c r="A232" s="25"/>
      <c r="B232" s="3"/>
      <c r="C232" s="3" t="s">
        <v>169</v>
      </c>
      <c r="D232" s="60"/>
      <c r="E232" s="3" t="s">
        <v>167</v>
      </c>
      <c r="F232" s="3"/>
      <c r="G232" s="60"/>
      <c r="H232" s="3" t="s">
        <v>168</v>
      </c>
      <c r="I232" s="54">
        <f>IF(OR(D232="yes",D232="no"),1,0)</f>
        <v>0</v>
      </c>
      <c r="J232" s="342"/>
    </row>
    <row r="233" spans="1:10" x14ac:dyDescent="0.25">
      <c r="A233" s="25"/>
      <c r="B233" s="3"/>
      <c r="C233" s="3" t="s">
        <v>170</v>
      </c>
      <c r="D233" s="60"/>
      <c r="E233" s="3" t="s">
        <v>167</v>
      </c>
      <c r="F233" s="3"/>
      <c r="G233" s="60"/>
      <c r="H233" s="3" t="s">
        <v>168</v>
      </c>
      <c r="I233" s="54">
        <f>IF(OR(D233="yes",D233="no"),1,0)</f>
        <v>0</v>
      </c>
      <c r="J233" s="342"/>
    </row>
    <row r="234" spans="1:10" x14ac:dyDescent="0.25">
      <c r="A234" s="25"/>
      <c r="B234" s="3"/>
      <c r="C234" s="3" t="s">
        <v>171</v>
      </c>
      <c r="D234" s="60"/>
      <c r="E234" s="3" t="s">
        <v>167</v>
      </c>
      <c r="F234" s="3"/>
      <c r="G234" s="60"/>
      <c r="H234" s="3" t="s">
        <v>168</v>
      </c>
      <c r="I234" s="54">
        <f>IF(OR(D234="yes",D234="no"),1,0)</f>
        <v>0</v>
      </c>
      <c r="J234" s="342"/>
    </row>
    <row r="235" spans="1:10" x14ac:dyDescent="0.25">
      <c r="A235" s="25"/>
      <c r="B235" s="3"/>
      <c r="C235" s="3" t="s">
        <v>172</v>
      </c>
      <c r="D235" s="60"/>
      <c r="E235" s="3" t="s">
        <v>167</v>
      </c>
      <c r="F235" s="3"/>
      <c r="G235" s="60"/>
      <c r="H235" s="3" t="s">
        <v>168</v>
      </c>
      <c r="I235" s="54">
        <f>IF(OR(D235="yes",D235="no"),1,0)</f>
        <v>0</v>
      </c>
      <c r="J235" s="342"/>
    </row>
    <row r="236" spans="1:10" x14ac:dyDescent="0.25">
      <c r="A236" s="25"/>
      <c r="B236" s="3"/>
      <c r="C236" s="3" t="s">
        <v>173</v>
      </c>
      <c r="D236" s="6"/>
      <c r="E236" s="3"/>
      <c r="F236" s="3"/>
      <c r="G236" s="3"/>
      <c r="H236" s="3"/>
      <c r="I236" s="3"/>
      <c r="J236" s="342"/>
    </row>
    <row r="237" spans="1:10" x14ac:dyDescent="0.25">
      <c r="A237" s="25"/>
      <c r="B237" s="3"/>
      <c r="C237" s="3" t="s">
        <v>174</v>
      </c>
      <c r="D237" s="306"/>
      <c r="E237" s="72" t="s">
        <v>109</v>
      </c>
      <c r="F237" s="3"/>
      <c r="G237" s="63" t="s">
        <v>175</v>
      </c>
      <c r="H237" s="3"/>
      <c r="I237" s="3"/>
      <c r="J237" s="342"/>
    </row>
    <row r="238" spans="1:10" x14ac:dyDescent="0.25">
      <c r="A238" s="25"/>
      <c r="B238" s="3"/>
      <c r="C238" s="303"/>
      <c r="D238" s="303"/>
      <c r="E238" s="72"/>
      <c r="F238" s="26"/>
      <c r="G238" s="72"/>
      <c r="H238" s="303"/>
      <c r="I238" s="303"/>
      <c r="J238" s="342"/>
    </row>
    <row r="239" spans="1:10" ht="15.6" x14ac:dyDescent="0.3">
      <c r="A239" s="25">
        <f>A229+1</f>
        <v>36</v>
      </c>
      <c r="B239" s="3" t="s">
        <v>18</v>
      </c>
      <c r="C239" s="42" t="s">
        <v>176</v>
      </c>
      <c r="D239" s="3"/>
      <c r="E239" s="3"/>
      <c r="F239" s="3"/>
      <c r="G239" s="3"/>
      <c r="H239" s="3"/>
      <c r="I239" s="3"/>
      <c r="J239" s="346">
        <f>IF(OR(H240="yes",H240="no"),1,0)</f>
        <v>0</v>
      </c>
    </row>
    <row r="240" spans="1:10" ht="15.6" x14ac:dyDescent="0.3">
      <c r="A240" s="25"/>
      <c r="B240" s="3"/>
      <c r="C240" s="15" t="s">
        <v>177</v>
      </c>
      <c r="D240" s="3"/>
      <c r="E240" s="3"/>
      <c r="F240" s="3"/>
      <c r="G240" s="69"/>
      <c r="H240" s="62"/>
      <c r="I240" s="30" t="s">
        <v>109</v>
      </c>
      <c r="J240" s="342"/>
    </row>
    <row r="241" spans="1:10" x14ac:dyDescent="0.25">
      <c r="A241" s="25"/>
      <c r="B241" s="3"/>
      <c r="C241" s="3" t="s">
        <v>178</v>
      </c>
      <c r="D241" s="3"/>
      <c r="E241" s="3"/>
      <c r="F241" s="3"/>
      <c r="G241" s="3"/>
      <c r="H241" s="3"/>
      <c r="I241" s="3"/>
      <c r="J241" s="342"/>
    </row>
    <row r="242" spans="1:10" x14ac:dyDescent="0.25">
      <c r="A242" s="25"/>
      <c r="B242" s="3"/>
      <c r="C242" s="3" t="s">
        <v>179</v>
      </c>
      <c r="D242" s="3"/>
      <c r="E242" s="3"/>
      <c r="F242" s="3"/>
      <c r="G242" s="3"/>
      <c r="H242" s="3"/>
      <c r="I242" s="3"/>
      <c r="J242" s="342"/>
    </row>
    <row r="243" spans="1:10" x14ac:dyDescent="0.25">
      <c r="A243" s="25">
        <f>A239+1</f>
        <v>37</v>
      </c>
      <c r="B243" s="3" t="s">
        <v>18</v>
      </c>
      <c r="C243" s="3"/>
      <c r="D243" s="3"/>
      <c r="E243" s="3"/>
      <c r="F243" s="3"/>
      <c r="G243" s="3"/>
      <c r="H243" s="3"/>
      <c r="I243" s="3"/>
      <c r="J243" s="342"/>
    </row>
    <row r="244" spans="1:10" ht="15.6" x14ac:dyDescent="0.3">
      <c r="A244" s="25"/>
      <c r="B244" s="3"/>
      <c r="C244" s="15" t="s">
        <v>180</v>
      </c>
      <c r="D244" s="3"/>
      <c r="E244" s="3"/>
      <c r="F244" s="3"/>
      <c r="G244" s="3"/>
      <c r="H244" s="3"/>
      <c r="I244" s="3"/>
      <c r="J244" s="342"/>
    </row>
    <row r="245" spans="1:10" ht="15.6" x14ac:dyDescent="0.3">
      <c r="A245" s="25"/>
      <c r="B245" s="3"/>
      <c r="C245" s="15" t="s">
        <v>181</v>
      </c>
      <c r="D245" s="3"/>
      <c r="E245" s="3"/>
      <c r="F245" s="3"/>
      <c r="G245" s="3"/>
      <c r="H245" s="73"/>
      <c r="I245" s="30" t="s">
        <v>109</v>
      </c>
      <c r="J245" s="342"/>
    </row>
    <row r="246" spans="1:10" x14ac:dyDescent="0.25">
      <c r="A246" s="25"/>
      <c r="B246" s="3"/>
      <c r="C246" s="3" t="s">
        <v>182</v>
      </c>
      <c r="D246" s="3"/>
      <c r="E246" s="3"/>
      <c r="F246" s="3"/>
      <c r="G246" s="3"/>
      <c r="H246" s="3"/>
      <c r="I246" s="3"/>
      <c r="J246" s="342"/>
    </row>
    <row r="247" spans="1:10" x14ac:dyDescent="0.25">
      <c r="A247" s="25"/>
      <c r="B247" s="3"/>
      <c r="C247" s="3" t="s">
        <v>183</v>
      </c>
      <c r="D247" s="3"/>
      <c r="E247" s="3"/>
      <c r="F247" s="3"/>
      <c r="G247" s="3"/>
      <c r="H247" s="3"/>
      <c r="I247" s="3"/>
      <c r="J247" s="342"/>
    </row>
    <row r="248" spans="1:10" x14ac:dyDescent="0.25">
      <c r="A248" s="25">
        <f>A243+1</f>
        <v>38</v>
      </c>
      <c r="B248" s="3" t="s">
        <v>18</v>
      </c>
      <c r="C248" s="3"/>
      <c r="D248" s="3"/>
      <c r="E248" s="3"/>
      <c r="F248" s="3"/>
      <c r="G248" s="3"/>
      <c r="H248" s="3"/>
      <c r="I248" s="3"/>
      <c r="J248" s="342"/>
    </row>
    <row r="249" spans="1:10" ht="15.6" x14ac:dyDescent="0.3">
      <c r="A249" s="25"/>
      <c r="B249" s="3"/>
      <c r="C249" s="15" t="s">
        <v>184</v>
      </c>
      <c r="D249" s="3"/>
      <c r="E249" s="3"/>
      <c r="F249" s="3"/>
      <c r="G249" s="69"/>
      <c r="H249" s="73" t="s">
        <v>34</v>
      </c>
      <c r="I249" s="30" t="s">
        <v>109</v>
      </c>
      <c r="J249" s="342"/>
    </row>
    <row r="250" spans="1:10" x14ac:dyDescent="0.25">
      <c r="A250" s="25"/>
      <c r="B250" s="3"/>
      <c r="C250" s="3" t="s">
        <v>185</v>
      </c>
      <c r="D250" s="3"/>
      <c r="E250" s="3"/>
      <c r="F250" s="3"/>
      <c r="G250" s="3"/>
      <c r="H250" s="3"/>
      <c r="I250" s="3"/>
      <c r="J250" s="342"/>
    </row>
    <row r="251" spans="1:10" x14ac:dyDescent="0.25">
      <c r="A251" s="25"/>
      <c r="B251" s="3"/>
      <c r="C251" s="3" t="s">
        <v>186</v>
      </c>
      <c r="D251" s="3"/>
      <c r="E251" s="3"/>
      <c r="F251" s="3"/>
      <c r="G251" s="3"/>
      <c r="H251" s="3"/>
      <c r="I251" s="3"/>
      <c r="J251" s="342"/>
    </row>
    <row r="252" spans="1:10" x14ac:dyDescent="0.25">
      <c r="A252" s="25"/>
      <c r="B252" s="3"/>
      <c r="C252" s="3"/>
      <c r="D252" s="3"/>
      <c r="E252" s="3"/>
      <c r="F252" s="3"/>
      <c r="G252" s="3"/>
      <c r="H252" s="3"/>
      <c r="I252" s="3"/>
      <c r="J252" s="342"/>
    </row>
    <row r="253" spans="1:10" ht="15.6" x14ac:dyDescent="0.3">
      <c r="A253" s="25">
        <f>A248+1</f>
        <v>39</v>
      </c>
      <c r="B253" s="3" t="s">
        <v>18</v>
      </c>
      <c r="C253" s="42" t="s">
        <v>187</v>
      </c>
      <c r="D253" s="3"/>
      <c r="E253" s="3"/>
      <c r="F253" s="3"/>
      <c r="G253" s="3"/>
      <c r="H253" s="3"/>
      <c r="I253" s="3"/>
      <c r="J253" s="342"/>
    </row>
    <row r="254" spans="1:10" ht="15.6" x14ac:dyDescent="0.3">
      <c r="A254" s="25"/>
      <c r="B254" s="54">
        <f>IF(LEN(TRIM(H255))&gt;0,1,0)</f>
        <v>1</v>
      </c>
      <c r="C254" s="15" t="s">
        <v>188</v>
      </c>
      <c r="D254" s="3"/>
      <c r="E254" s="3"/>
      <c r="F254" s="3"/>
      <c r="G254" s="56" t="s">
        <v>189</v>
      </c>
      <c r="H254" s="3"/>
      <c r="I254" s="3"/>
      <c r="J254" s="342"/>
    </row>
    <row r="255" spans="1:10" ht="15.6" x14ac:dyDescent="0.3">
      <c r="A255" s="14"/>
      <c r="B255" s="54">
        <f>IF(LEN(TRIM(H256))&gt;0,1,0)</f>
        <v>1</v>
      </c>
      <c r="C255" s="3"/>
      <c r="D255" s="3"/>
      <c r="E255" s="74" t="s">
        <v>190</v>
      </c>
      <c r="F255" s="74"/>
      <c r="G255" s="75"/>
      <c r="H255" s="72" t="s">
        <v>104</v>
      </c>
      <c r="I255" s="3"/>
      <c r="J255" s="342"/>
    </row>
    <row r="256" spans="1:10" ht="15.6" x14ac:dyDescent="0.3">
      <c r="A256" s="25"/>
      <c r="B256" s="54">
        <f>IF(LEN(TRIM(H257))&gt;0,1,0)</f>
        <v>1</v>
      </c>
      <c r="C256" s="3"/>
      <c r="D256" s="3"/>
      <c r="E256" s="74" t="s">
        <v>191</v>
      </c>
      <c r="F256" s="74"/>
      <c r="G256" s="76" t="s">
        <v>34</v>
      </c>
      <c r="H256" s="72" t="s">
        <v>104</v>
      </c>
      <c r="I256" s="3"/>
      <c r="J256" s="342"/>
    </row>
    <row r="257" spans="1:10" ht="15.6" x14ac:dyDescent="0.3">
      <c r="A257" s="25"/>
      <c r="B257" s="54">
        <f>IF(LEN(TRIM(H258))&gt;0,1,0)</f>
        <v>1</v>
      </c>
      <c r="C257" s="3"/>
      <c r="D257" s="3"/>
      <c r="E257" s="74" t="s">
        <v>192</v>
      </c>
      <c r="F257" s="74"/>
      <c r="G257" s="76" t="s">
        <v>34</v>
      </c>
      <c r="H257" s="72" t="s">
        <v>104</v>
      </c>
      <c r="I257" s="3"/>
      <c r="J257" s="342"/>
    </row>
    <row r="258" spans="1:10" ht="15.6" x14ac:dyDescent="0.3">
      <c r="A258" s="25"/>
      <c r="B258" s="26"/>
      <c r="C258" s="3"/>
      <c r="D258" s="10" t="s">
        <v>193</v>
      </c>
      <c r="E258" s="77"/>
      <c r="F258" s="78"/>
      <c r="G258" s="76" t="s">
        <v>34</v>
      </c>
      <c r="H258" s="72" t="s">
        <v>104</v>
      </c>
      <c r="I258" s="3"/>
      <c r="J258" s="343"/>
    </row>
    <row r="259" spans="1:10" x14ac:dyDescent="0.25">
      <c r="A259" s="25"/>
      <c r="B259" s="3"/>
      <c r="C259" s="26"/>
      <c r="D259" s="74"/>
      <c r="E259" s="74"/>
      <c r="F259" s="74"/>
      <c r="G259" s="48" t="s">
        <v>194</v>
      </c>
      <c r="H259" s="26"/>
      <c r="I259" s="26"/>
      <c r="J259" s="342"/>
    </row>
    <row r="260" spans="1:10" x14ac:dyDescent="0.25">
      <c r="A260" s="25">
        <f>A253+1</f>
        <v>40</v>
      </c>
      <c r="B260" s="3" t="s">
        <v>18</v>
      </c>
      <c r="C260" s="3"/>
      <c r="D260" s="3"/>
      <c r="E260" s="3"/>
      <c r="F260" s="3"/>
      <c r="G260" s="3"/>
      <c r="H260" s="3"/>
      <c r="I260" s="3"/>
      <c r="J260" s="342"/>
    </row>
    <row r="261" spans="1:10" ht="15.6" x14ac:dyDescent="0.3">
      <c r="A261" s="25"/>
      <c r="B261" s="3"/>
      <c r="C261" s="15" t="s">
        <v>195</v>
      </c>
      <c r="D261" s="3"/>
      <c r="E261" s="3"/>
      <c r="F261" s="3"/>
      <c r="G261" s="3"/>
      <c r="H261" s="3"/>
      <c r="I261" s="3"/>
      <c r="J261" s="342"/>
    </row>
    <row r="262" spans="1:10" ht="15.6" x14ac:dyDescent="0.3">
      <c r="A262" s="25"/>
      <c r="B262" s="3"/>
      <c r="C262" s="3" t="s">
        <v>196</v>
      </c>
      <c r="D262" s="3"/>
      <c r="E262" s="233"/>
      <c r="F262" s="79"/>
      <c r="G262" s="79"/>
      <c r="H262" s="79"/>
      <c r="I262" s="78"/>
      <c r="J262" s="342"/>
    </row>
    <row r="263" spans="1:10" ht="15.6" x14ac:dyDescent="0.3">
      <c r="A263" s="25"/>
      <c r="B263" s="3"/>
      <c r="C263" s="3" t="s">
        <v>197</v>
      </c>
      <c r="D263" s="3"/>
      <c r="E263" s="80"/>
      <c r="F263" s="3"/>
      <c r="G263" s="10" t="s">
        <v>198</v>
      </c>
      <c r="H263" s="80"/>
      <c r="I263" s="3"/>
      <c r="J263" s="342"/>
    </row>
    <row r="264" spans="1:10" ht="15.6" x14ac:dyDescent="0.3">
      <c r="A264" s="25"/>
      <c r="B264" s="3"/>
      <c r="C264" s="3" t="s">
        <v>199</v>
      </c>
      <c r="D264" s="3"/>
      <c r="E264" s="81"/>
      <c r="F264" s="79"/>
      <c r="G264" s="79"/>
      <c r="H264" s="17"/>
      <c r="I264" s="18"/>
      <c r="J264" s="342"/>
    </row>
    <row r="265" spans="1:10" ht="15.6" x14ac:dyDescent="0.3">
      <c r="A265" s="25"/>
      <c r="B265" s="3"/>
      <c r="C265" s="3" t="s">
        <v>200</v>
      </c>
      <c r="D265" s="3"/>
      <c r="E265" s="3"/>
      <c r="F265" s="77"/>
      <c r="G265" s="79"/>
      <c r="H265" s="17"/>
      <c r="I265" s="18"/>
      <c r="J265" s="342"/>
    </row>
    <row r="266" spans="1:10" ht="15.6" x14ac:dyDescent="0.3">
      <c r="A266" s="25"/>
      <c r="B266" s="3"/>
      <c r="C266" s="3"/>
      <c r="D266" s="77"/>
      <c r="E266" s="79"/>
      <c r="F266" s="79"/>
      <c r="G266" s="79"/>
      <c r="H266" s="17"/>
      <c r="I266" s="18"/>
      <c r="J266" s="342"/>
    </row>
    <row r="267" spans="1:10" ht="15.6" x14ac:dyDescent="0.3">
      <c r="A267" s="25"/>
      <c r="B267" s="3"/>
      <c r="C267" s="3" t="s">
        <v>201</v>
      </c>
      <c r="D267" s="3"/>
      <c r="E267" s="3"/>
      <c r="F267" s="82" t="s">
        <v>202</v>
      </c>
      <c r="G267" s="3"/>
      <c r="H267" s="3"/>
      <c r="I267" s="3"/>
      <c r="J267" s="342"/>
    </row>
    <row r="268" spans="1:10" x14ac:dyDescent="0.25">
      <c r="A268" s="25"/>
      <c r="B268" s="3"/>
      <c r="C268" s="3" t="s">
        <v>203</v>
      </c>
      <c r="D268" s="3"/>
      <c r="E268" s="3"/>
      <c r="F268" s="3"/>
      <c r="G268" s="69"/>
      <c r="H268" s="29"/>
      <c r="I268" s="72" t="s">
        <v>109</v>
      </c>
      <c r="J268" s="342"/>
    </row>
    <row r="269" spans="1:10" x14ac:dyDescent="0.25">
      <c r="A269" s="25">
        <f>A260+1</f>
        <v>41</v>
      </c>
      <c r="B269" s="3" t="s">
        <v>18</v>
      </c>
      <c r="C269" s="3"/>
      <c r="D269" s="3"/>
      <c r="E269" s="3"/>
      <c r="F269" s="3"/>
      <c r="G269" s="3"/>
      <c r="H269" s="3"/>
      <c r="I269" s="3"/>
      <c r="J269" s="342"/>
    </row>
    <row r="270" spans="1:10" ht="15.6" x14ac:dyDescent="0.3">
      <c r="A270" s="25"/>
      <c r="B270" s="3"/>
      <c r="C270" s="15" t="s">
        <v>204</v>
      </c>
      <c r="D270" s="3"/>
      <c r="E270" s="3"/>
      <c r="F270" s="3"/>
      <c r="G270" s="3"/>
      <c r="H270" s="3"/>
      <c r="I270" s="3"/>
      <c r="J270" s="342"/>
    </row>
    <row r="271" spans="1:10" ht="15.6" x14ac:dyDescent="0.3">
      <c r="A271" s="25"/>
      <c r="B271" s="3"/>
      <c r="C271" s="15" t="s">
        <v>205</v>
      </c>
      <c r="D271" s="3"/>
      <c r="E271" s="62"/>
      <c r="F271" s="72" t="s">
        <v>109</v>
      </c>
      <c r="G271" s="3"/>
      <c r="H271" s="54">
        <f>IF(E271&lt;&gt;" ",1,0)</f>
        <v>1</v>
      </c>
      <c r="I271" s="3"/>
      <c r="J271" s="342"/>
    </row>
    <row r="272" spans="1:10" x14ac:dyDescent="0.25">
      <c r="A272" s="25"/>
      <c r="B272" s="3"/>
      <c r="C272" s="3" t="s">
        <v>206</v>
      </c>
      <c r="D272" s="3"/>
      <c r="E272" s="3"/>
      <c r="F272" s="3"/>
      <c r="G272" s="3"/>
      <c r="H272" s="3"/>
      <c r="I272" s="3"/>
      <c r="J272" s="342"/>
    </row>
    <row r="273" spans="1:10" x14ac:dyDescent="0.25">
      <c r="A273" s="25">
        <f>A269+1</f>
        <v>42</v>
      </c>
      <c r="B273" s="3" t="s">
        <v>18</v>
      </c>
      <c r="C273" s="3"/>
      <c r="D273" s="3"/>
      <c r="E273" s="3"/>
      <c r="F273" s="3"/>
      <c r="G273" s="3"/>
      <c r="H273" s="3"/>
      <c r="I273" s="3"/>
      <c r="J273" s="346">
        <f>IF(G274&lt;&gt;" ",1,0)</f>
        <v>1</v>
      </c>
    </row>
    <row r="274" spans="1:10" ht="15.6" x14ac:dyDescent="0.3">
      <c r="A274" s="25"/>
      <c r="B274" s="3"/>
      <c r="C274" s="15" t="s">
        <v>207</v>
      </c>
      <c r="D274" s="3"/>
      <c r="E274" s="3"/>
      <c r="F274" s="3"/>
      <c r="G274" s="83"/>
      <c r="H274" s="72" t="s">
        <v>109</v>
      </c>
      <c r="I274" s="3"/>
      <c r="J274" s="342"/>
    </row>
    <row r="275" spans="1:10" x14ac:dyDescent="0.25">
      <c r="A275" s="25"/>
      <c r="B275" s="3"/>
      <c r="C275" s="3"/>
      <c r="D275" s="3"/>
      <c r="E275" s="3"/>
      <c r="F275" s="3"/>
      <c r="G275" s="3"/>
      <c r="H275" s="3"/>
      <c r="I275" s="3"/>
      <c r="J275" s="342"/>
    </row>
    <row r="276" spans="1:10" x14ac:dyDescent="0.25">
      <c r="A276" s="25"/>
      <c r="B276" s="3"/>
      <c r="C276" s="3"/>
      <c r="D276" s="3"/>
      <c r="E276" s="3"/>
      <c r="F276" s="3"/>
      <c r="G276" s="3"/>
      <c r="H276" s="3"/>
      <c r="I276" s="3"/>
      <c r="J276" s="342"/>
    </row>
    <row r="277" spans="1:10" ht="15.6" x14ac:dyDescent="0.3">
      <c r="A277" s="25">
        <f>A273+1</f>
        <v>43</v>
      </c>
      <c r="B277" s="3" t="s">
        <v>18</v>
      </c>
      <c r="C277" s="42" t="s">
        <v>208</v>
      </c>
      <c r="D277" s="3"/>
      <c r="E277" s="3"/>
      <c r="F277" s="3"/>
      <c r="G277" s="3"/>
      <c r="H277" s="3"/>
      <c r="I277" s="3"/>
      <c r="J277" s="342"/>
    </row>
    <row r="278" spans="1:10" ht="15.6" x14ac:dyDescent="0.3">
      <c r="A278" s="25"/>
      <c r="B278" s="3"/>
      <c r="C278" s="15" t="s">
        <v>209</v>
      </c>
      <c r="D278" s="3"/>
      <c r="E278" s="3"/>
      <c r="F278" s="3"/>
      <c r="G278" s="3"/>
      <c r="H278" s="3"/>
      <c r="I278" s="3"/>
      <c r="J278" s="342"/>
    </row>
    <row r="279" spans="1:10" x14ac:dyDescent="0.25">
      <c r="A279" s="25"/>
      <c r="B279" s="3"/>
      <c r="C279" s="3"/>
      <c r="D279" s="3"/>
      <c r="E279" s="3"/>
      <c r="F279" s="6" t="s">
        <v>210</v>
      </c>
      <c r="G279" s="3"/>
      <c r="H279" s="3"/>
      <c r="I279" s="3"/>
      <c r="J279" s="342"/>
    </row>
    <row r="280" spans="1:10" x14ac:dyDescent="0.25">
      <c r="A280" s="25"/>
      <c r="B280" s="3"/>
      <c r="C280" s="3" t="s">
        <v>211</v>
      </c>
      <c r="D280" s="3"/>
      <c r="E280" s="3"/>
      <c r="F280" s="83"/>
      <c r="G280" s="3" t="s">
        <v>212</v>
      </c>
      <c r="H280" s="3"/>
      <c r="I280" s="3"/>
      <c r="J280" s="342"/>
    </row>
    <row r="281" spans="1:10" x14ac:dyDescent="0.25">
      <c r="A281" s="25"/>
      <c r="B281" s="3"/>
      <c r="C281" s="3" t="s">
        <v>213</v>
      </c>
      <c r="D281" s="3"/>
      <c r="E281" s="3"/>
      <c r="F281" s="83"/>
      <c r="G281" s="3" t="s">
        <v>212</v>
      </c>
      <c r="H281" s="3"/>
      <c r="I281" s="3"/>
      <c r="J281" s="342"/>
    </row>
    <row r="282" spans="1:10" x14ac:dyDescent="0.25">
      <c r="A282" s="25"/>
      <c r="B282" s="3"/>
      <c r="C282" s="3" t="s">
        <v>214</v>
      </c>
      <c r="D282" s="3"/>
      <c r="E282" s="3"/>
      <c r="F282" s="83"/>
      <c r="G282" s="3" t="s">
        <v>212</v>
      </c>
      <c r="H282" s="3"/>
      <c r="I282" s="3"/>
      <c r="J282" s="342"/>
    </row>
    <row r="283" spans="1:10" x14ac:dyDescent="0.25">
      <c r="A283" s="25"/>
      <c r="B283" s="3"/>
      <c r="C283" s="3" t="s">
        <v>215</v>
      </c>
      <c r="D283" s="3"/>
      <c r="E283" s="3"/>
      <c r="F283" s="83"/>
      <c r="G283" s="3" t="s">
        <v>212</v>
      </c>
      <c r="H283" s="3"/>
      <c r="I283" s="3"/>
      <c r="J283" s="342"/>
    </row>
    <row r="284" spans="1:10" x14ac:dyDescent="0.25">
      <c r="A284" s="25"/>
      <c r="B284" s="3"/>
      <c r="C284" s="3" t="s">
        <v>216</v>
      </c>
      <c r="D284" s="3"/>
      <c r="E284" s="3"/>
      <c r="F284" s="83"/>
      <c r="G284" s="3" t="s">
        <v>212</v>
      </c>
      <c r="H284" s="3"/>
      <c r="I284" s="3"/>
      <c r="J284" s="342"/>
    </row>
    <row r="285" spans="1:10" x14ac:dyDescent="0.25">
      <c r="A285" s="25"/>
      <c r="B285" s="3"/>
      <c r="C285" s="3" t="s">
        <v>217</v>
      </c>
      <c r="D285" s="3"/>
      <c r="E285" s="3"/>
      <c r="F285" s="83"/>
      <c r="G285" s="3" t="s">
        <v>212</v>
      </c>
      <c r="H285" s="3"/>
      <c r="I285" s="3"/>
      <c r="J285" s="342"/>
    </row>
    <row r="286" spans="1:10" x14ac:dyDescent="0.25">
      <c r="A286" s="25"/>
      <c r="B286" s="3"/>
      <c r="C286" s="3" t="s">
        <v>218</v>
      </c>
      <c r="D286" s="3"/>
      <c r="E286" s="3"/>
      <c r="F286" s="83"/>
      <c r="G286" s="3" t="s">
        <v>212</v>
      </c>
      <c r="H286" s="3"/>
      <c r="I286" s="3"/>
      <c r="J286" s="342"/>
    </row>
    <row r="287" spans="1:10" x14ac:dyDescent="0.25">
      <c r="A287" s="25"/>
      <c r="B287" s="3"/>
      <c r="C287" s="3" t="s">
        <v>219</v>
      </c>
      <c r="D287" s="3"/>
      <c r="E287" s="3"/>
      <c r="F287" s="83"/>
      <c r="G287" s="3" t="s">
        <v>212</v>
      </c>
      <c r="H287" s="3"/>
      <c r="I287" s="3"/>
      <c r="J287" s="342"/>
    </row>
    <row r="288" spans="1:10" x14ac:dyDescent="0.25">
      <c r="A288" s="25"/>
      <c r="B288" s="3"/>
      <c r="C288" s="3" t="s">
        <v>220</v>
      </c>
      <c r="D288" s="3"/>
      <c r="E288" s="3"/>
      <c r="F288" s="83"/>
      <c r="G288" s="3" t="s">
        <v>212</v>
      </c>
      <c r="H288" s="3"/>
      <c r="I288" s="3"/>
      <c r="J288" s="342"/>
    </row>
    <row r="289" spans="1:10" ht="13.8" thickBot="1" x14ac:dyDescent="0.3">
      <c r="A289" s="25"/>
      <c r="B289" s="3"/>
      <c r="C289" s="3"/>
      <c r="D289" s="3"/>
      <c r="E289" s="3"/>
      <c r="F289" s="3"/>
      <c r="G289" s="3"/>
      <c r="H289" s="3"/>
      <c r="I289" s="3"/>
      <c r="J289" s="342"/>
    </row>
    <row r="290" spans="1:10" ht="18" thickBot="1" x14ac:dyDescent="0.35">
      <c r="A290" s="384"/>
      <c r="B290" s="391"/>
      <c r="C290" s="392" t="s">
        <v>221</v>
      </c>
      <c r="D290" s="393"/>
      <c r="E290" s="393"/>
      <c r="F290" s="393"/>
      <c r="G290" s="393"/>
      <c r="H290" s="393"/>
      <c r="I290" s="394"/>
      <c r="J290" s="395"/>
    </row>
    <row r="291" spans="1:10" x14ac:dyDescent="0.25">
      <c r="A291" s="25"/>
      <c r="B291" s="3"/>
      <c r="C291" s="193"/>
      <c r="D291" s="193"/>
      <c r="E291" s="307"/>
      <c r="F291" s="74"/>
      <c r="G291" s="307"/>
      <c r="H291" s="193"/>
      <c r="I291" s="193"/>
      <c r="J291" s="342"/>
    </row>
    <row r="292" spans="1:10" x14ac:dyDescent="0.25">
      <c r="A292" s="25">
        <f>A277+1</f>
        <v>44</v>
      </c>
      <c r="B292" s="3" t="s">
        <v>18</v>
      </c>
      <c r="C292" s="3"/>
      <c r="D292" s="3"/>
      <c r="E292" s="3"/>
      <c r="F292" s="3"/>
      <c r="G292" s="3"/>
      <c r="H292" s="3"/>
      <c r="I292" s="3"/>
      <c r="J292" s="346">
        <f>IF(H293&lt;&gt;" ",1,0)</f>
        <v>1</v>
      </c>
    </row>
    <row r="293" spans="1:10" ht="15.6" x14ac:dyDescent="0.3">
      <c r="A293" s="25"/>
      <c r="B293" s="3"/>
      <c r="C293" s="15" t="s">
        <v>222</v>
      </c>
      <c r="D293" s="3"/>
      <c r="E293" s="3"/>
      <c r="F293" s="3"/>
      <c r="G293" s="3"/>
      <c r="H293" s="29"/>
      <c r="I293" s="72" t="s">
        <v>109</v>
      </c>
      <c r="J293" s="346"/>
    </row>
    <row r="294" spans="1:10" ht="15.6" x14ac:dyDescent="0.3">
      <c r="A294" s="25"/>
      <c r="B294" s="3"/>
      <c r="C294" s="15" t="s">
        <v>223</v>
      </c>
      <c r="D294" s="3"/>
      <c r="E294" s="3"/>
      <c r="F294" s="3"/>
      <c r="G294" s="3"/>
      <c r="H294" s="3"/>
      <c r="I294" s="3"/>
      <c r="J294" s="346"/>
    </row>
    <row r="295" spans="1:10" ht="15.6" x14ac:dyDescent="0.3">
      <c r="A295" s="25"/>
      <c r="B295" s="3"/>
      <c r="C295" s="15" t="s">
        <v>224</v>
      </c>
      <c r="D295" s="3"/>
      <c r="E295" s="3"/>
      <c r="F295" s="3"/>
      <c r="G295" s="3"/>
      <c r="H295" s="3"/>
      <c r="I295" s="3"/>
      <c r="J295" s="346"/>
    </row>
    <row r="296" spans="1:10" x14ac:dyDescent="0.25">
      <c r="A296" s="25">
        <f>A292+1</f>
        <v>45</v>
      </c>
      <c r="B296" s="3" t="s">
        <v>18</v>
      </c>
      <c r="C296" s="3"/>
      <c r="D296" s="3"/>
      <c r="E296" s="3"/>
      <c r="F296" s="3"/>
      <c r="G296" s="3"/>
      <c r="H296" s="3"/>
      <c r="I296" s="3"/>
      <c r="J296" s="346">
        <f>IF(H297&lt;&gt;" ",1,0)</f>
        <v>1</v>
      </c>
    </row>
    <row r="297" spans="1:10" ht="15.6" x14ac:dyDescent="0.3">
      <c r="A297" s="25"/>
      <c r="B297" s="3"/>
      <c r="C297" s="15" t="s">
        <v>225</v>
      </c>
      <c r="D297" s="3"/>
      <c r="E297" s="3"/>
      <c r="F297" s="3"/>
      <c r="G297" s="3"/>
      <c r="H297" s="29"/>
      <c r="I297" s="72" t="s">
        <v>109</v>
      </c>
      <c r="J297" s="346"/>
    </row>
    <row r="298" spans="1:10" ht="15.6" x14ac:dyDescent="0.3">
      <c r="A298" s="25"/>
      <c r="B298" s="3"/>
      <c r="C298" s="15" t="s">
        <v>226</v>
      </c>
      <c r="D298" s="3"/>
      <c r="E298" s="3"/>
      <c r="F298" s="3"/>
      <c r="G298" s="3"/>
      <c r="H298" s="3"/>
      <c r="I298" s="26"/>
      <c r="J298" s="346"/>
    </row>
    <row r="299" spans="1:10" x14ac:dyDescent="0.25">
      <c r="A299" s="25"/>
      <c r="B299" s="3"/>
      <c r="C299" s="63" t="s">
        <v>227</v>
      </c>
      <c r="D299" s="3"/>
      <c r="E299" s="3"/>
      <c r="F299" s="3"/>
      <c r="G299" s="3"/>
      <c r="H299" s="3"/>
      <c r="I299" s="26"/>
      <c r="J299" s="346"/>
    </row>
    <row r="300" spans="1:10" x14ac:dyDescent="0.25">
      <c r="A300" s="25">
        <f>A296+1</f>
        <v>46</v>
      </c>
      <c r="B300" s="3" t="s">
        <v>18</v>
      </c>
      <c r="C300" s="3"/>
      <c r="D300" s="3"/>
      <c r="E300" s="3"/>
      <c r="F300" s="3"/>
      <c r="G300" s="3"/>
      <c r="H300" s="3"/>
      <c r="I300" s="26"/>
      <c r="J300" s="346">
        <f>IF(H301&lt;&gt;" ",1,0)</f>
        <v>1</v>
      </c>
    </row>
    <row r="301" spans="1:10" ht="15.6" x14ac:dyDescent="0.3">
      <c r="A301" s="25"/>
      <c r="B301" s="3"/>
      <c r="C301" s="15" t="s">
        <v>228</v>
      </c>
      <c r="D301" s="3"/>
      <c r="E301" s="3"/>
      <c r="F301" s="3"/>
      <c r="G301" s="3"/>
      <c r="H301" s="29"/>
      <c r="I301" s="72" t="s">
        <v>109</v>
      </c>
      <c r="J301" s="346"/>
    </row>
    <row r="302" spans="1:10" x14ac:dyDescent="0.25">
      <c r="A302" s="25"/>
      <c r="B302" s="3"/>
      <c r="C302" s="63" t="s">
        <v>229</v>
      </c>
      <c r="D302" s="3"/>
      <c r="E302" s="3"/>
      <c r="F302" s="3"/>
      <c r="G302" s="3"/>
      <c r="H302" s="3"/>
      <c r="I302" s="72"/>
      <c r="J302" s="346"/>
    </row>
    <row r="303" spans="1:10" x14ac:dyDescent="0.25">
      <c r="A303" s="25"/>
      <c r="B303" s="3"/>
      <c r="C303" s="63" t="s">
        <v>230</v>
      </c>
      <c r="D303" s="3"/>
      <c r="E303" s="3"/>
      <c r="F303" s="3"/>
      <c r="G303" s="3"/>
      <c r="H303" s="3"/>
      <c r="I303" s="72"/>
      <c r="J303" s="346"/>
    </row>
    <row r="304" spans="1:10" x14ac:dyDescent="0.25">
      <c r="A304" s="25"/>
      <c r="B304" s="3"/>
      <c r="C304" s="63" t="s">
        <v>231</v>
      </c>
      <c r="D304" s="3"/>
      <c r="E304" s="3"/>
      <c r="F304" s="3"/>
      <c r="G304" s="3"/>
      <c r="H304" s="3"/>
      <c r="I304" s="72"/>
      <c r="J304" s="346"/>
    </row>
    <row r="305" spans="1:10" x14ac:dyDescent="0.25">
      <c r="A305" s="25">
        <f>A300+1</f>
        <v>47</v>
      </c>
      <c r="B305" s="3" t="s">
        <v>18</v>
      </c>
      <c r="C305" s="3"/>
      <c r="D305" s="3"/>
      <c r="E305" s="3"/>
      <c r="F305" s="3"/>
      <c r="G305" s="3"/>
      <c r="H305" s="3"/>
      <c r="I305" s="26"/>
      <c r="J305" s="346">
        <f>IF(H306&lt;&gt;" ",1,0)</f>
        <v>1</v>
      </c>
    </row>
    <row r="306" spans="1:10" ht="15.6" x14ac:dyDescent="0.3">
      <c r="A306" s="25"/>
      <c r="B306" s="3"/>
      <c r="C306" s="15" t="s">
        <v>232</v>
      </c>
      <c r="D306" s="3"/>
      <c r="E306" s="3"/>
      <c r="F306" s="3"/>
      <c r="G306" s="3"/>
      <c r="H306" s="29"/>
      <c r="I306" s="72" t="s">
        <v>109</v>
      </c>
      <c r="J306" s="346"/>
    </row>
    <row r="307" spans="1:10" x14ac:dyDescent="0.25">
      <c r="A307" s="25"/>
      <c r="B307" s="3"/>
      <c r="C307" s="63" t="s">
        <v>233</v>
      </c>
      <c r="D307" s="3"/>
      <c r="E307" s="3"/>
      <c r="F307" s="3"/>
      <c r="G307" s="3"/>
      <c r="H307" s="3"/>
      <c r="I307" s="26"/>
      <c r="J307" s="346"/>
    </row>
    <row r="308" spans="1:10" x14ac:dyDescent="0.25">
      <c r="A308" s="25"/>
      <c r="B308" s="3"/>
      <c r="C308" s="63" t="s">
        <v>234</v>
      </c>
      <c r="D308" s="3"/>
      <c r="E308" s="3"/>
      <c r="F308" s="3"/>
      <c r="G308" s="3"/>
      <c r="H308" s="3"/>
      <c r="I308" s="26"/>
      <c r="J308" s="346"/>
    </row>
    <row r="309" spans="1:10" x14ac:dyDescent="0.25">
      <c r="A309" s="25">
        <f>A305+1</f>
        <v>48</v>
      </c>
      <c r="B309" s="3" t="s">
        <v>18</v>
      </c>
      <c r="C309" s="3"/>
      <c r="D309" s="3"/>
      <c r="E309" s="3"/>
      <c r="F309" s="3"/>
      <c r="G309" s="3"/>
      <c r="H309" s="3"/>
      <c r="I309" s="26"/>
      <c r="J309" s="346"/>
    </row>
    <row r="310" spans="1:10" ht="15.6" x14ac:dyDescent="0.3">
      <c r="A310" s="25"/>
      <c r="B310" s="3"/>
      <c r="C310" s="15" t="s">
        <v>235</v>
      </c>
      <c r="D310" s="3"/>
      <c r="E310" s="3"/>
      <c r="F310" s="3"/>
      <c r="G310" s="3"/>
      <c r="H310" s="29"/>
      <c r="I310" s="72" t="s">
        <v>109</v>
      </c>
      <c r="J310" s="346"/>
    </row>
    <row r="311" spans="1:10" ht="15.6" x14ac:dyDescent="0.3">
      <c r="A311" s="25"/>
      <c r="B311" s="3"/>
      <c r="C311" s="15" t="s">
        <v>236</v>
      </c>
      <c r="D311" s="3"/>
      <c r="E311" s="3"/>
      <c r="F311" s="3"/>
      <c r="G311" s="3"/>
      <c r="H311" s="3"/>
      <c r="I311" s="26"/>
      <c r="J311" s="346"/>
    </row>
    <row r="312" spans="1:10" x14ac:dyDescent="0.25">
      <c r="A312" s="25"/>
      <c r="B312" s="3"/>
      <c r="C312" s="63" t="s">
        <v>237</v>
      </c>
      <c r="D312" s="3"/>
      <c r="E312" s="3"/>
      <c r="F312" s="3"/>
      <c r="G312" s="3"/>
      <c r="H312" s="3"/>
      <c r="I312" s="26"/>
      <c r="J312" s="346"/>
    </row>
    <row r="313" spans="1:10" x14ac:dyDescent="0.25">
      <c r="A313" s="25">
        <f>A309+1</f>
        <v>49</v>
      </c>
      <c r="B313" s="3" t="s">
        <v>18</v>
      </c>
      <c r="C313" s="3"/>
      <c r="D313" s="3"/>
      <c r="E313" s="3"/>
      <c r="F313" s="3"/>
      <c r="G313" s="3"/>
      <c r="H313" s="3"/>
      <c r="I313" s="26"/>
      <c r="J313" s="346">
        <f>IF(H314&lt;&gt;" ",1,0)</f>
        <v>1</v>
      </c>
    </row>
    <row r="314" spans="1:10" ht="15.6" x14ac:dyDescent="0.3">
      <c r="A314" s="25"/>
      <c r="B314" s="3"/>
      <c r="C314" s="15" t="s">
        <v>238</v>
      </c>
      <c r="D314" s="3"/>
      <c r="E314" s="3"/>
      <c r="F314" s="3"/>
      <c r="G314" s="3"/>
      <c r="H314" s="29"/>
      <c r="I314" s="72" t="s">
        <v>109</v>
      </c>
      <c r="J314" s="346"/>
    </row>
    <row r="315" spans="1:10" ht="15.6" x14ac:dyDescent="0.3">
      <c r="A315" s="25"/>
      <c r="B315" s="3"/>
      <c r="C315" s="15" t="s">
        <v>239</v>
      </c>
      <c r="D315" s="3"/>
      <c r="E315" s="3"/>
      <c r="F315" s="3"/>
      <c r="G315" s="3"/>
      <c r="H315" s="3"/>
      <c r="I315" s="26"/>
      <c r="J315" s="346"/>
    </row>
    <row r="316" spans="1:10" ht="15.6" x14ac:dyDescent="0.3">
      <c r="A316" s="25"/>
      <c r="B316" s="3"/>
      <c r="C316" s="15" t="s">
        <v>240</v>
      </c>
      <c r="D316" s="3"/>
      <c r="E316" s="3"/>
      <c r="F316" s="3"/>
      <c r="G316" s="3"/>
      <c r="H316" s="3"/>
      <c r="I316" s="26"/>
      <c r="J316" s="346"/>
    </row>
    <row r="317" spans="1:10" x14ac:dyDescent="0.25">
      <c r="A317" s="25"/>
      <c r="B317" s="3"/>
      <c r="C317" s="63" t="s">
        <v>241</v>
      </c>
      <c r="D317" s="3"/>
      <c r="E317" s="3"/>
      <c r="F317" s="3"/>
      <c r="G317" s="3"/>
      <c r="H317" s="3"/>
      <c r="I317" s="26"/>
      <c r="J317" s="346"/>
    </row>
    <row r="318" spans="1:10" x14ac:dyDescent="0.25">
      <c r="A318" s="25">
        <f>A313+1</f>
        <v>50</v>
      </c>
      <c r="B318" s="3" t="s">
        <v>18</v>
      </c>
      <c r="C318" s="3"/>
      <c r="D318" s="3"/>
      <c r="E318" s="3"/>
      <c r="F318" s="3"/>
      <c r="G318" s="3"/>
      <c r="H318" s="3"/>
      <c r="I318" s="26"/>
      <c r="J318" s="346">
        <f>IF(H319&lt;&gt;" ",1,0)</f>
        <v>1</v>
      </c>
    </row>
    <row r="319" spans="1:10" ht="15.6" x14ac:dyDescent="0.3">
      <c r="A319" s="25"/>
      <c r="B319" s="3"/>
      <c r="C319" s="15" t="s">
        <v>242</v>
      </c>
      <c r="D319" s="3"/>
      <c r="E319" s="3"/>
      <c r="F319" s="3"/>
      <c r="G319" s="3"/>
      <c r="H319" s="29"/>
      <c r="I319" s="72" t="s">
        <v>109</v>
      </c>
      <c r="J319" s="346"/>
    </row>
    <row r="320" spans="1:10" ht="15.6" x14ac:dyDescent="0.3">
      <c r="A320" s="25"/>
      <c r="B320" s="3"/>
      <c r="C320" s="15" t="s">
        <v>243</v>
      </c>
      <c r="D320" s="3"/>
      <c r="E320" s="3"/>
      <c r="F320" s="3"/>
      <c r="G320" s="3"/>
      <c r="H320" s="3"/>
      <c r="I320" s="26"/>
      <c r="J320" s="346"/>
    </row>
    <row r="321" spans="1:10" x14ac:dyDescent="0.25">
      <c r="A321" s="25">
        <f>A318+1</f>
        <v>51</v>
      </c>
      <c r="B321" s="3" t="s">
        <v>18</v>
      </c>
      <c r="C321" s="3"/>
      <c r="D321" s="3"/>
      <c r="E321" s="3"/>
      <c r="F321" s="3"/>
      <c r="G321" s="3"/>
      <c r="H321" s="3"/>
      <c r="I321" s="26"/>
      <c r="J321" s="346">
        <f>IF(H322&lt;&gt;" ",1,0)</f>
        <v>1</v>
      </c>
    </row>
    <row r="322" spans="1:10" ht="15.6" x14ac:dyDescent="0.3">
      <c r="A322" s="25"/>
      <c r="B322" s="3"/>
      <c r="C322" s="15" t="s">
        <v>244</v>
      </c>
      <c r="D322" s="3"/>
      <c r="E322" s="3"/>
      <c r="F322" s="3"/>
      <c r="G322" s="3"/>
      <c r="H322" s="29"/>
      <c r="I322" s="72" t="s">
        <v>109</v>
      </c>
      <c r="J322" s="346"/>
    </row>
    <row r="323" spans="1:10" x14ac:dyDescent="0.25">
      <c r="A323" s="25"/>
      <c r="B323" s="3"/>
      <c r="C323" s="63" t="s">
        <v>245</v>
      </c>
      <c r="D323" s="3"/>
      <c r="E323" s="3"/>
      <c r="F323" s="3"/>
      <c r="G323" s="3"/>
      <c r="H323" s="3"/>
      <c r="I323" s="26"/>
      <c r="J323" s="346"/>
    </row>
    <row r="324" spans="1:10" x14ac:dyDescent="0.25">
      <c r="A324" s="25"/>
      <c r="B324" s="3"/>
      <c r="C324" s="63" t="s">
        <v>246</v>
      </c>
      <c r="D324" s="3"/>
      <c r="E324" s="3"/>
      <c r="F324" s="3"/>
      <c r="G324" s="3"/>
      <c r="H324" s="3"/>
      <c r="I324" s="26"/>
      <c r="J324" s="346"/>
    </row>
    <row r="325" spans="1:10" x14ac:dyDescent="0.25">
      <c r="A325" s="25"/>
      <c r="B325" s="3"/>
      <c r="C325" s="63" t="s">
        <v>247</v>
      </c>
      <c r="D325" s="3"/>
      <c r="E325" s="3"/>
      <c r="F325" s="3"/>
      <c r="G325" s="3"/>
      <c r="H325" s="3"/>
      <c r="I325" s="26"/>
      <c r="J325" s="346"/>
    </row>
    <row r="326" spans="1:10" x14ac:dyDescent="0.25">
      <c r="A326" s="25">
        <f>A321+1</f>
        <v>52</v>
      </c>
      <c r="B326" s="3" t="s">
        <v>18</v>
      </c>
      <c r="C326" s="3"/>
      <c r="D326" s="3"/>
      <c r="E326" s="3"/>
      <c r="F326" s="3"/>
      <c r="G326" s="3"/>
      <c r="H326" s="3"/>
      <c r="I326" s="26"/>
      <c r="J326" s="346">
        <f>IF(H327&lt;&gt;" ",1,0)</f>
        <v>1</v>
      </c>
    </row>
    <row r="327" spans="1:10" ht="15.6" x14ac:dyDescent="0.3">
      <c r="A327" s="25"/>
      <c r="B327" s="3"/>
      <c r="C327" s="15" t="s">
        <v>248</v>
      </c>
      <c r="D327" s="3"/>
      <c r="E327" s="3"/>
      <c r="F327" s="3"/>
      <c r="G327" s="3"/>
      <c r="H327" s="29"/>
      <c r="I327" s="72" t="s">
        <v>109</v>
      </c>
      <c r="J327" s="342"/>
    </row>
    <row r="328" spans="1:10" x14ac:dyDescent="0.25">
      <c r="A328" s="25">
        <f>A326+1</f>
        <v>53</v>
      </c>
      <c r="B328" s="3" t="s">
        <v>18</v>
      </c>
      <c r="C328" s="3"/>
      <c r="D328" s="3"/>
      <c r="E328" s="3"/>
      <c r="F328" s="3"/>
      <c r="G328" s="3"/>
      <c r="H328" s="3"/>
      <c r="I328" s="26"/>
      <c r="J328" s="342"/>
    </row>
    <row r="329" spans="1:10" ht="15.6" x14ac:dyDescent="0.3">
      <c r="A329" s="25"/>
      <c r="B329" s="3"/>
      <c r="C329" s="15" t="s">
        <v>249</v>
      </c>
      <c r="D329" s="3"/>
      <c r="E329" s="3"/>
      <c r="F329" s="3"/>
      <c r="G329" s="3"/>
      <c r="H329" s="3"/>
      <c r="I329" s="26"/>
      <c r="J329" s="346">
        <f>IF(H331&lt;&gt;" ",1,0)</f>
        <v>1</v>
      </c>
    </row>
    <row r="330" spans="1:10" ht="15.6" x14ac:dyDescent="0.3">
      <c r="A330" s="25"/>
      <c r="B330" s="3"/>
      <c r="C330" s="15" t="s">
        <v>250</v>
      </c>
      <c r="D330" s="3"/>
      <c r="E330" s="3"/>
      <c r="F330" s="3"/>
      <c r="G330" s="3"/>
      <c r="H330" s="3"/>
      <c r="I330" s="26"/>
      <c r="J330" s="342"/>
    </row>
    <row r="331" spans="1:10" ht="15.6" x14ac:dyDescent="0.3">
      <c r="A331" s="84" t="s">
        <v>202</v>
      </c>
      <c r="B331" s="3"/>
      <c r="C331" s="15" t="s">
        <v>251</v>
      </c>
      <c r="D331" s="3"/>
      <c r="E331" s="3"/>
      <c r="F331" s="3"/>
      <c r="G331" s="3"/>
      <c r="H331" s="29"/>
      <c r="I331" s="72" t="s">
        <v>109</v>
      </c>
      <c r="J331" s="342"/>
    </row>
    <row r="332" spans="1:10" x14ac:dyDescent="0.25">
      <c r="A332" s="25">
        <f>A328+1</f>
        <v>54</v>
      </c>
      <c r="B332" s="3" t="s">
        <v>18</v>
      </c>
      <c r="C332" s="3"/>
      <c r="D332" s="3"/>
      <c r="E332" s="3"/>
      <c r="F332" s="3"/>
      <c r="G332" s="3"/>
      <c r="H332" s="3"/>
      <c r="I332" s="26"/>
      <c r="J332" s="342"/>
    </row>
    <row r="333" spans="1:10" ht="15.6" x14ac:dyDescent="0.3">
      <c r="A333" s="25"/>
      <c r="B333" s="3"/>
      <c r="C333" s="15" t="s">
        <v>252</v>
      </c>
      <c r="D333" s="3"/>
      <c r="E333" s="3"/>
      <c r="F333" s="3"/>
      <c r="G333" s="3"/>
      <c r="H333" s="3"/>
      <c r="I333" s="26"/>
      <c r="J333" s="342"/>
    </row>
    <row r="334" spans="1:10" ht="15.6" x14ac:dyDescent="0.3">
      <c r="A334" s="25"/>
      <c r="B334" s="3"/>
      <c r="C334" s="15" t="s">
        <v>253</v>
      </c>
      <c r="D334" s="3"/>
      <c r="E334" s="3"/>
      <c r="F334" s="3"/>
      <c r="G334" s="3"/>
      <c r="H334" s="29"/>
      <c r="I334" s="72" t="s">
        <v>109</v>
      </c>
      <c r="J334" s="342"/>
    </row>
    <row r="335" spans="1:10" ht="15.6" x14ac:dyDescent="0.3">
      <c r="A335" s="25"/>
      <c r="B335" s="3"/>
      <c r="C335" s="15" t="s">
        <v>254</v>
      </c>
      <c r="D335" s="3"/>
      <c r="E335" s="3"/>
      <c r="F335" s="3"/>
      <c r="G335" s="3"/>
      <c r="H335" s="3"/>
      <c r="I335" s="26"/>
      <c r="J335" s="342"/>
    </row>
    <row r="336" spans="1:10" x14ac:dyDescent="0.25">
      <c r="A336" s="25"/>
      <c r="B336" s="3"/>
      <c r="C336" s="63" t="s">
        <v>255</v>
      </c>
      <c r="D336" s="3"/>
      <c r="E336" s="3"/>
      <c r="F336" s="3"/>
      <c r="G336" s="3"/>
      <c r="H336" s="3"/>
      <c r="I336" s="26"/>
      <c r="J336" s="342"/>
    </row>
    <row r="337" spans="1:10" x14ac:dyDescent="0.25">
      <c r="A337" s="25"/>
      <c r="B337" s="3"/>
      <c r="C337" s="3"/>
      <c r="D337" s="3"/>
      <c r="E337" s="3"/>
      <c r="F337" s="3"/>
      <c r="G337" s="3"/>
      <c r="H337" s="3"/>
      <c r="I337" s="26"/>
      <c r="J337" s="342"/>
    </row>
    <row r="338" spans="1:10" x14ac:dyDescent="0.25">
      <c r="A338" s="25"/>
      <c r="B338" s="3"/>
      <c r="C338" s="3"/>
      <c r="D338" s="3"/>
      <c r="E338" s="3"/>
      <c r="F338" s="3"/>
      <c r="G338" s="3"/>
      <c r="H338" s="3"/>
      <c r="I338" s="26"/>
      <c r="J338" s="342"/>
    </row>
    <row r="339" spans="1:10" x14ac:dyDescent="0.25">
      <c r="A339" s="25"/>
      <c r="B339" s="3"/>
      <c r="C339" s="3"/>
      <c r="D339" s="3"/>
      <c r="E339" s="3"/>
      <c r="F339" s="3"/>
      <c r="G339" s="3"/>
      <c r="H339" s="3"/>
      <c r="I339" s="26"/>
      <c r="J339" s="342"/>
    </row>
    <row r="340" spans="1:10" ht="13.8" thickBot="1" x14ac:dyDescent="0.3">
      <c r="A340" s="396"/>
      <c r="B340" s="374"/>
      <c r="C340" s="363"/>
      <c r="D340" s="363"/>
      <c r="E340" s="363"/>
      <c r="F340" s="363"/>
      <c r="G340" s="363"/>
      <c r="H340" s="363"/>
      <c r="I340" s="397"/>
      <c r="J340" s="376"/>
    </row>
  </sheetData>
  <mergeCells count="11">
    <mergeCell ref="C75:F75"/>
    <mergeCell ref="C76:F76"/>
    <mergeCell ref="E34:I34"/>
    <mergeCell ref="E35:I35"/>
    <mergeCell ref="E36:G36"/>
    <mergeCell ref="C56:I58"/>
    <mergeCell ref="A3:J3"/>
    <mergeCell ref="A5:J5"/>
    <mergeCell ref="B23:I24"/>
    <mergeCell ref="C74:F74"/>
    <mergeCell ref="C73:F73"/>
  </mergeCells>
  <phoneticPr fontId="0" type="noConversion"/>
  <pageMargins left="0" right="0" top="0" bottom="0" header="0" footer="0"/>
  <pageSetup orientation="portrait" horizontalDpi="300" verticalDpi="300" r:id="rId1"/>
  <headerFooter alignWithMargins="0"/>
  <rowBreaks count="4" manualBreakCount="4">
    <brk id="28" max="16383" man="1"/>
    <brk id="88" max="16383" man="1"/>
    <brk id="184" max="16383" man="1"/>
    <brk id="2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38"/>
  <sheetViews>
    <sheetView topLeftCell="A367" zoomScaleNormal="100" workbookViewId="0"/>
  </sheetViews>
  <sheetFormatPr defaultRowHeight="13.2" x14ac:dyDescent="0.25"/>
  <cols>
    <col min="1" max="1" width="6.109375" customWidth="1"/>
    <col min="2" max="2" width="2.33203125" customWidth="1"/>
    <col min="3" max="3" width="16.88671875" customWidth="1"/>
    <col min="4" max="4" width="11.109375" customWidth="1"/>
    <col min="5" max="5" width="13.88671875" customWidth="1"/>
    <col min="6" max="6" width="15.5546875" customWidth="1"/>
    <col min="7" max="7" width="14.33203125" customWidth="1"/>
    <col min="8" max="8" width="11.44140625" customWidth="1"/>
    <col min="9" max="9" width="10.5546875" bestFit="1" customWidth="1"/>
    <col min="10" max="10" width="4.88671875" customWidth="1"/>
  </cols>
  <sheetData>
    <row r="1" spans="1:10" x14ac:dyDescent="0.25">
      <c r="A1" s="327"/>
      <c r="B1" s="2"/>
      <c r="C1" s="2"/>
      <c r="D1" s="2"/>
      <c r="E1" s="2"/>
      <c r="F1" s="2"/>
      <c r="G1" s="85"/>
      <c r="H1" s="3"/>
      <c r="I1" s="85"/>
      <c r="J1" s="322"/>
    </row>
    <row r="2" spans="1:10" ht="18" thickBot="1" x14ac:dyDescent="0.35">
      <c r="A2" s="455" t="s">
        <v>733</v>
      </c>
      <c r="B2" s="455"/>
      <c r="C2" s="455"/>
      <c r="D2" s="455"/>
      <c r="E2" s="455"/>
      <c r="F2" s="455"/>
      <c r="G2" s="455"/>
      <c r="H2" s="455"/>
      <c r="I2" s="455"/>
      <c r="J2" s="456"/>
    </row>
    <row r="3" spans="1:10" ht="18" x14ac:dyDescent="0.35">
      <c r="A3" s="87" t="s">
        <v>256</v>
      </c>
      <c r="B3" s="1"/>
      <c r="C3" s="87"/>
      <c r="D3" s="1"/>
      <c r="E3" s="1"/>
      <c r="F3" s="1"/>
      <c r="G3" s="86"/>
      <c r="H3" s="1"/>
      <c r="I3" s="1"/>
      <c r="J3" s="328"/>
    </row>
    <row r="4" spans="1:10" ht="16.2" thickBot="1" x14ac:dyDescent="0.35">
      <c r="A4" s="88" t="s">
        <v>732</v>
      </c>
      <c r="B4" s="3"/>
      <c r="C4" s="3"/>
      <c r="D4" s="440"/>
      <c r="E4" s="441"/>
      <c r="F4" s="441"/>
      <c r="G4" s="441"/>
      <c r="H4" s="2"/>
      <c r="I4" s="90"/>
      <c r="J4" s="398"/>
    </row>
    <row r="5" spans="1:10" ht="18" thickBot="1" x14ac:dyDescent="0.35">
      <c r="A5" s="399" t="s">
        <v>257</v>
      </c>
      <c r="B5" s="385"/>
      <c r="C5" s="400"/>
      <c r="D5" s="385"/>
      <c r="E5" s="385"/>
      <c r="F5" s="385"/>
      <c r="G5" s="385"/>
      <c r="H5" s="385"/>
      <c r="I5" s="385"/>
      <c r="J5" s="386"/>
    </row>
    <row r="6" spans="1:10" x14ac:dyDescent="0.25">
      <c r="A6" s="14"/>
      <c r="B6" s="3"/>
      <c r="C6" s="91"/>
      <c r="D6" s="3"/>
      <c r="E6" s="92"/>
      <c r="F6" s="93"/>
      <c r="G6" s="93"/>
      <c r="H6" s="93"/>
      <c r="I6" s="3"/>
      <c r="J6" s="342"/>
    </row>
    <row r="7" spans="1:10" ht="15.6" x14ac:dyDescent="0.3">
      <c r="A7" s="14"/>
      <c r="B7" s="3"/>
      <c r="C7" s="94" t="s">
        <v>258</v>
      </c>
      <c r="D7" s="9"/>
      <c r="E7" s="9"/>
      <c r="F7" s="3"/>
      <c r="G7" s="85" t="s">
        <v>259</v>
      </c>
      <c r="H7" s="3"/>
      <c r="I7" s="9"/>
      <c r="J7" s="347"/>
    </row>
    <row r="8" spans="1:10" ht="15.6" x14ac:dyDescent="0.3">
      <c r="A8" s="95">
        <v>1</v>
      </c>
      <c r="B8" s="3" t="s">
        <v>18</v>
      </c>
      <c r="C8" s="9" t="s">
        <v>260</v>
      </c>
      <c r="D8" s="9"/>
      <c r="E8" s="96"/>
      <c r="F8" s="3"/>
      <c r="G8" s="97"/>
      <c r="H8" s="3"/>
      <c r="I8" s="9"/>
      <c r="J8" s="347"/>
    </row>
    <row r="9" spans="1:10" ht="15.6" x14ac:dyDescent="0.3">
      <c r="A9" s="14">
        <f>A8+1</f>
        <v>2</v>
      </c>
      <c r="B9" s="3" t="s">
        <v>18</v>
      </c>
      <c r="C9" s="9" t="s">
        <v>261</v>
      </c>
      <c r="D9" s="9"/>
      <c r="E9" s="9"/>
      <c r="F9" s="3"/>
      <c r="G9" s="97"/>
      <c r="H9" s="3"/>
      <c r="I9" s="10"/>
      <c r="J9" s="348" t="s">
        <v>262</v>
      </c>
    </row>
    <row r="10" spans="1:10" ht="15.6" x14ac:dyDescent="0.3">
      <c r="A10" s="14">
        <f>A9+1</f>
        <v>3</v>
      </c>
      <c r="B10" s="3" t="s">
        <v>18</v>
      </c>
      <c r="C10" s="9" t="s">
        <v>263</v>
      </c>
      <c r="D10" s="3"/>
      <c r="E10" s="3"/>
      <c r="F10" s="3"/>
      <c r="G10" s="97"/>
      <c r="H10" s="10" t="s">
        <v>264</v>
      </c>
      <c r="I10" s="98">
        <f>H427</f>
        <v>0</v>
      </c>
      <c r="J10" s="342"/>
    </row>
    <row r="11" spans="1:10" ht="15.6" x14ac:dyDescent="0.3">
      <c r="A11" s="14">
        <f>A10+1</f>
        <v>4</v>
      </c>
      <c r="B11" s="3" t="s">
        <v>18</v>
      </c>
      <c r="C11" s="9" t="s">
        <v>265</v>
      </c>
      <c r="D11" s="99"/>
      <c r="E11" s="79"/>
      <c r="F11" s="18"/>
      <c r="G11" s="97"/>
      <c r="H11" s="3"/>
      <c r="I11" s="3"/>
      <c r="J11" s="342"/>
    </row>
    <row r="12" spans="1:10" ht="15.6" x14ac:dyDescent="0.3">
      <c r="A12" s="14">
        <f>A11+1</f>
        <v>5</v>
      </c>
      <c r="B12" s="3"/>
      <c r="C12" s="94" t="s">
        <v>266</v>
      </c>
      <c r="D12" s="3"/>
      <c r="E12" s="3"/>
      <c r="F12" s="3"/>
      <c r="G12" s="100">
        <f>SUM(G8:G11)</f>
        <v>0</v>
      </c>
      <c r="H12" s="3"/>
      <c r="I12" s="3"/>
      <c r="J12" s="342"/>
    </row>
    <row r="13" spans="1:10" x14ac:dyDescent="0.25">
      <c r="A13" s="14"/>
      <c r="B13" s="3"/>
      <c r="C13" s="101"/>
      <c r="D13" s="3"/>
      <c r="E13" s="3"/>
      <c r="F13" s="3"/>
      <c r="G13" s="98"/>
      <c r="H13" s="3"/>
      <c r="I13" s="3"/>
      <c r="J13" s="342"/>
    </row>
    <row r="14" spans="1:10" ht="15.6" x14ac:dyDescent="0.3">
      <c r="A14" s="14"/>
      <c r="B14" s="3"/>
      <c r="C14" s="94" t="s">
        <v>267</v>
      </c>
      <c r="D14" s="102" t="s">
        <v>268</v>
      </c>
      <c r="E14" s="9"/>
      <c r="F14" s="2" t="s">
        <v>269</v>
      </c>
      <c r="G14" s="103"/>
      <c r="H14" s="9"/>
      <c r="I14" s="9"/>
      <c r="J14" s="347"/>
    </row>
    <row r="15" spans="1:10" ht="15.6" x14ac:dyDescent="0.3">
      <c r="A15" s="14">
        <f>A12+1</f>
        <v>6</v>
      </c>
      <c r="B15" s="3" t="s">
        <v>18</v>
      </c>
      <c r="C15" s="9" t="s">
        <v>270</v>
      </c>
      <c r="D15" s="77"/>
      <c r="E15" s="79"/>
      <c r="F15" s="247"/>
      <c r="G15" s="3"/>
      <c r="H15" s="9"/>
      <c r="I15" s="9"/>
      <c r="J15" s="347"/>
    </row>
    <row r="16" spans="1:10" ht="15.6" x14ac:dyDescent="0.3">
      <c r="A16" s="14">
        <f>A15+1</f>
        <v>7</v>
      </c>
      <c r="B16" s="3" t="s">
        <v>18</v>
      </c>
      <c r="C16" s="9" t="s">
        <v>270</v>
      </c>
      <c r="D16" s="77"/>
      <c r="E16" s="104"/>
      <c r="F16" s="82"/>
      <c r="G16" s="3"/>
      <c r="H16" s="9"/>
      <c r="I16" s="9"/>
      <c r="J16" s="349"/>
    </row>
    <row r="17" spans="1:10" ht="15.6" x14ac:dyDescent="0.3">
      <c r="A17" s="14">
        <f>A16+1</f>
        <v>8</v>
      </c>
      <c r="B17" s="3" t="s">
        <v>18</v>
      </c>
      <c r="C17" s="94" t="s">
        <v>271</v>
      </c>
      <c r="D17" s="9"/>
      <c r="E17" s="9"/>
      <c r="F17" s="100">
        <f>SUM(F15:F16)</f>
        <v>0</v>
      </c>
      <c r="G17" s="3"/>
      <c r="H17" s="3"/>
      <c r="I17" s="3"/>
      <c r="J17" s="342"/>
    </row>
    <row r="18" spans="1:10" x14ac:dyDescent="0.25">
      <c r="A18" s="14"/>
      <c r="B18" s="3"/>
      <c r="C18" s="3"/>
      <c r="D18" s="3"/>
      <c r="E18" s="3"/>
      <c r="F18" s="3"/>
      <c r="G18" s="3"/>
      <c r="H18" s="3"/>
      <c r="I18" s="3"/>
      <c r="J18" s="342"/>
    </row>
    <row r="19" spans="1:10" ht="15.6" x14ac:dyDescent="0.3">
      <c r="A19" s="14"/>
      <c r="B19" s="3"/>
      <c r="C19" s="94" t="s">
        <v>272</v>
      </c>
      <c r="D19" s="9"/>
      <c r="E19" s="9"/>
      <c r="F19" s="105" t="s">
        <v>259</v>
      </c>
      <c r="G19" s="85" t="s">
        <v>273</v>
      </c>
      <c r="H19" s="85" t="s">
        <v>274</v>
      </c>
      <c r="I19" s="85" t="s">
        <v>275</v>
      </c>
      <c r="J19" s="339"/>
    </row>
    <row r="20" spans="1:10" ht="15.6" x14ac:dyDescent="0.3">
      <c r="A20" s="14">
        <f>A17+1</f>
        <v>9</v>
      </c>
      <c r="B20" s="3" t="s">
        <v>18</v>
      </c>
      <c r="C20" s="9" t="s">
        <v>276</v>
      </c>
      <c r="D20" s="9"/>
      <c r="E20" s="9"/>
      <c r="F20" s="97"/>
      <c r="G20" s="106"/>
      <c r="H20" s="62"/>
      <c r="I20" s="78"/>
      <c r="J20" s="347"/>
    </row>
    <row r="21" spans="1:10" ht="15.6" x14ac:dyDescent="0.3">
      <c r="A21" s="14"/>
      <c r="B21" s="3"/>
      <c r="C21" s="3" t="s">
        <v>277</v>
      </c>
      <c r="D21" s="77"/>
      <c r="E21" s="18"/>
      <c r="F21" s="98"/>
      <c r="G21" s="3"/>
      <c r="H21" s="3"/>
      <c r="I21" s="3"/>
      <c r="J21" s="342"/>
    </row>
    <row r="22" spans="1:10" ht="15.6" x14ac:dyDescent="0.3">
      <c r="A22" s="14">
        <f>A20+1</f>
        <v>10</v>
      </c>
      <c r="B22" s="3" t="s">
        <v>18</v>
      </c>
      <c r="C22" s="9" t="s">
        <v>276</v>
      </c>
      <c r="D22" s="9"/>
      <c r="E22" s="9"/>
      <c r="F22" s="97"/>
      <c r="G22" s="106"/>
      <c r="H22" s="62"/>
      <c r="I22" s="78"/>
      <c r="J22" s="347"/>
    </row>
    <row r="23" spans="1:10" x14ac:dyDescent="0.25">
      <c r="A23" s="14"/>
      <c r="B23" s="3"/>
      <c r="C23" s="3" t="s">
        <v>277</v>
      </c>
      <c r="D23" s="16"/>
      <c r="E23" s="18"/>
      <c r="F23" s="98"/>
      <c r="G23" s="3"/>
      <c r="H23" s="3"/>
      <c r="I23" s="3"/>
      <c r="J23" s="342"/>
    </row>
    <row r="24" spans="1:10" ht="15.6" x14ac:dyDescent="0.3">
      <c r="A24" s="14">
        <f>A22+1</f>
        <v>11</v>
      </c>
      <c r="B24" s="3" t="s">
        <v>18</v>
      </c>
      <c r="C24" s="9" t="s">
        <v>278</v>
      </c>
      <c r="D24" s="9"/>
      <c r="E24" s="9"/>
      <c r="F24" s="97"/>
      <c r="G24" s="106"/>
      <c r="H24" s="62"/>
      <c r="I24" s="78"/>
      <c r="J24" s="342"/>
    </row>
    <row r="25" spans="1:10" x14ac:dyDescent="0.25">
      <c r="A25" s="14"/>
      <c r="B25" s="3"/>
      <c r="C25" s="3" t="s">
        <v>277</v>
      </c>
      <c r="D25" s="16"/>
      <c r="E25" s="18"/>
      <c r="F25" s="98"/>
      <c r="G25" s="3"/>
      <c r="H25" s="3"/>
      <c r="I25" s="3"/>
      <c r="J25" s="342"/>
    </row>
    <row r="26" spans="1:10" ht="15.6" x14ac:dyDescent="0.3">
      <c r="A26" s="14">
        <f>A24+1</f>
        <v>12</v>
      </c>
      <c r="B26" s="3" t="s">
        <v>18</v>
      </c>
      <c r="C26" s="9" t="s">
        <v>278</v>
      </c>
      <c r="D26" s="9"/>
      <c r="E26" s="9"/>
      <c r="F26" s="97"/>
      <c r="G26" s="106"/>
      <c r="H26" s="62"/>
      <c r="I26" s="78"/>
      <c r="J26" s="347"/>
    </row>
    <row r="27" spans="1:10" x14ac:dyDescent="0.25">
      <c r="A27" s="14"/>
      <c r="B27" s="3"/>
      <c r="C27" s="3" t="s">
        <v>277</v>
      </c>
      <c r="D27" s="16"/>
      <c r="E27" s="18"/>
      <c r="F27" s="98"/>
      <c r="G27" s="3"/>
      <c r="H27" s="3"/>
      <c r="I27" s="3"/>
      <c r="J27" s="342"/>
    </row>
    <row r="28" spans="1:10" ht="15.6" x14ac:dyDescent="0.3">
      <c r="A28" s="14">
        <f>A26+1</f>
        <v>13</v>
      </c>
      <c r="B28" s="3" t="s">
        <v>18</v>
      </c>
      <c r="C28" s="9" t="s">
        <v>278</v>
      </c>
      <c r="D28" s="9"/>
      <c r="E28" s="9"/>
      <c r="F28" s="97"/>
      <c r="G28" s="106"/>
      <c r="H28" s="62"/>
      <c r="I28" s="78"/>
      <c r="J28" s="347"/>
    </row>
    <row r="29" spans="1:10" x14ac:dyDescent="0.25">
      <c r="A29" s="14"/>
      <c r="B29" s="3"/>
      <c r="C29" s="3" t="s">
        <v>277</v>
      </c>
      <c r="D29" s="16"/>
      <c r="E29" s="18"/>
      <c r="F29" s="98"/>
      <c r="G29" s="3"/>
      <c r="H29" s="3"/>
      <c r="I29" s="3"/>
      <c r="J29" s="342"/>
    </row>
    <row r="30" spans="1:10" ht="15.6" x14ac:dyDescent="0.3">
      <c r="A30" s="14">
        <f>A28+1</f>
        <v>14</v>
      </c>
      <c r="B30" s="3" t="s">
        <v>18</v>
      </c>
      <c r="C30" s="94" t="s">
        <v>279</v>
      </c>
      <c r="D30" s="9"/>
      <c r="E30" s="9"/>
      <c r="F30" s="107">
        <f>F20+F22+F24+F26+F28</f>
        <v>0</v>
      </c>
      <c r="G30" s="9"/>
      <c r="H30" s="9"/>
      <c r="I30" s="3"/>
      <c r="J30" s="347"/>
    </row>
    <row r="31" spans="1:10" x14ac:dyDescent="0.25">
      <c r="A31" s="14"/>
      <c r="B31" s="3"/>
      <c r="C31" s="3"/>
      <c r="D31" s="3"/>
      <c r="E31" s="3"/>
      <c r="F31" s="108"/>
      <c r="G31" s="3"/>
      <c r="H31" s="3"/>
      <c r="I31" s="3"/>
      <c r="J31" s="350"/>
    </row>
    <row r="32" spans="1:10" ht="15.6" x14ac:dyDescent="0.3">
      <c r="A32" s="14"/>
      <c r="B32" s="3"/>
      <c r="C32" s="94" t="s">
        <v>280</v>
      </c>
      <c r="D32" s="9"/>
      <c r="E32" s="9"/>
      <c r="F32" s="109" t="s">
        <v>281</v>
      </c>
      <c r="G32" s="63" t="s">
        <v>282</v>
      </c>
      <c r="H32" s="63" t="s">
        <v>283</v>
      </c>
      <c r="I32" s="63" t="s">
        <v>284</v>
      </c>
      <c r="J32" s="342"/>
    </row>
    <row r="33" spans="1:10" ht="15.6" x14ac:dyDescent="0.3">
      <c r="A33" s="14">
        <f>A30+1</f>
        <v>15</v>
      </c>
      <c r="B33" s="3" t="s">
        <v>18</v>
      </c>
      <c r="C33" s="9" t="s">
        <v>285</v>
      </c>
      <c r="D33" s="9"/>
      <c r="E33" s="9"/>
      <c r="F33" s="97"/>
      <c r="G33" s="106"/>
      <c r="H33" s="62"/>
      <c r="I33" s="110"/>
      <c r="J33" s="351"/>
    </row>
    <row r="34" spans="1:10" ht="15.6" x14ac:dyDescent="0.3">
      <c r="A34" s="14">
        <f>A33+1</f>
        <v>16</v>
      </c>
      <c r="B34" s="3" t="s">
        <v>18</v>
      </c>
      <c r="C34" s="3" t="s">
        <v>277</v>
      </c>
      <c r="D34" s="16"/>
      <c r="E34" s="18"/>
      <c r="F34" s="111" t="s">
        <v>202</v>
      </c>
      <c r="G34" s="112"/>
      <c r="H34" s="113"/>
      <c r="I34" s="114"/>
      <c r="J34" s="351"/>
    </row>
    <row r="35" spans="1:10" ht="15.6" x14ac:dyDescent="0.3">
      <c r="A35" s="14">
        <f>A34+1</f>
        <v>17</v>
      </c>
      <c r="B35" s="3" t="s">
        <v>18</v>
      </c>
      <c r="C35" s="9" t="s">
        <v>286</v>
      </c>
      <c r="D35" s="9"/>
      <c r="E35" s="9"/>
      <c r="F35" s="97"/>
      <c r="G35" s="106"/>
      <c r="H35" s="62"/>
      <c r="I35" s="110"/>
      <c r="J35" s="351"/>
    </row>
    <row r="36" spans="1:10" x14ac:dyDescent="0.25">
      <c r="A36" s="14"/>
      <c r="B36" s="3"/>
      <c r="C36" s="3" t="s">
        <v>277</v>
      </c>
      <c r="D36" s="16"/>
      <c r="E36" s="18"/>
      <c r="F36" s="98"/>
      <c r="G36" s="3"/>
      <c r="H36" s="3"/>
      <c r="I36" s="3"/>
      <c r="J36" s="346"/>
    </row>
    <row r="37" spans="1:10" ht="15.6" x14ac:dyDescent="0.3">
      <c r="A37" s="14">
        <f>A35+1</f>
        <v>18</v>
      </c>
      <c r="B37" s="3" t="s">
        <v>18</v>
      </c>
      <c r="C37" s="9" t="s">
        <v>286</v>
      </c>
      <c r="D37" s="9"/>
      <c r="E37" s="9"/>
      <c r="F37" s="97"/>
      <c r="G37" s="106"/>
      <c r="H37" s="62"/>
      <c r="I37" s="62"/>
      <c r="J37" s="351"/>
    </row>
    <row r="38" spans="1:10" x14ac:dyDescent="0.25">
      <c r="A38" s="14"/>
      <c r="B38" s="3"/>
      <c r="C38" s="3" t="s">
        <v>277</v>
      </c>
      <c r="D38" s="16"/>
      <c r="E38" s="18"/>
      <c r="F38" s="98"/>
      <c r="G38" s="3"/>
      <c r="H38" s="3"/>
      <c r="I38" s="3"/>
      <c r="J38" s="342"/>
    </row>
    <row r="39" spans="1:10" ht="15.6" x14ac:dyDescent="0.3">
      <c r="A39" s="14">
        <f>A37+1</f>
        <v>19</v>
      </c>
      <c r="B39" s="3" t="s">
        <v>18</v>
      </c>
      <c r="C39" s="94" t="s">
        <v>287</v>
      </c>
      <c r="D39" s="9"/>
      <c r="E39" s="9"/>
      <c r="F39" s="245">
        <f>SUM(F33:F35)+F37</f>
        <v>0</v>
      </c>
      <c r="G39" s="85"/>
      <c r="H39" s="191" t="s">
        <v>288</v>
      </c>
      <c r="I39" s="2"/>
      <c r="J39" s="342"/>
    </row>
    <row r="40" spans="1:10" x14ac:dyDescent="0.25">
      <c r="A40" s="14"/>
      <c r="B40" s="3"/>
      <c r="C40" s="3"/>
      <c r="D40" s="3"/>
      <c r="E40" s="3"/>
      <c r="F40" s="54"/>
      <c r="G40" s="85"/>
      <c r="H40" s="242" t="e">
        <f>F41/'Part 1'!I98</f>
        <v>#DIV/0!</v>
      </c>
      <c r="I40" s="2"/>
      <c r="J40" s="342"/>
    </row>
    <row r="41" spans="1:10" ht="15.6" x14ac:dyDescent="0.3">
      <c r="A41" s="14">
        <f>A39+1</f>
        <v>20</v>
      </c>
      <c r="B41" s="3" t="s">
        <v>18</v>
      </c>
      <c r="C41" s="94" t="s">
        <v>289</v>
      </c>
      <c r="D41" s="9"/>
      <c r="E41" s="9"/>
      <c r="F41" s="245">
        <f>SUM(G8:G11)+F17+F39+F30</f>
        <v>0</v>
      </c>
      <c r="G41" s="3" t="str">
        <f>IF(F41&lt;&gt;G189,"             Sources and Uses do NOT match!","                  Ok, Sources and Uses match!")</f>
        <v xml:space="preserve">                  Ok, Sources and Uses match!</v>
      </c>
      <c r="H41" s="9"/>
      <c r="I41" s="3"/>
      <c r="J41" s="347"/>
    </row>
    <row r="42" spans="1:10" x14ac:dyDescent="0.25">
      <c r="A42" s="14"/>
      <c r="B42" s="3"/>
      <c r="C42" s="3"/>
      <c r="D42" s="3"/>
      <c r="E42" s="3"/>
      <c r="F42" s="3"/>
      <c r="G42" s="10" t="str">
        <f>IF(F41&lt;&gt;G189,"Difference:","")</f>
        <v/>
      </c>
      <c r="H42" s="248" t="str">
        <f>IF(F41&lt;&gt;G189,F41-G189,"")</f>
        <v/>
      </c>
      <c r="I42" s="3"/>
      <c r="J42" s="342"/>
    </row>
    <row r="43" spans="1:10" ht="15.6" x14ac:dyDescent="0.3">
      <c r="A43" s="14"/>
      <c r="B43" s="3"/>
      <c r="C43" s="94" t="s">
        <v>290</v>
      </c>
      <c r="D43" s="9"/>
      <c r="E43" s="9"/>
      <c r="F43" s="105" t="s">
        <v>259</v>
      </c>
      <c r="G43" s="85" t="s">
        <v>273</v>
      </c>
      <c r="H43" s="85" t="s">
        <v>291</v>
      </c>
      <c r="I43" s="3"/>
      <c r="J43" s="347"/>
    </row>
    <row r="44" spans="1:10" ht="15.6" x14ac:dyDescent="0.3">
      <c r="A44" s="14">
        <f>A41+1</f>
        <v>21</v>
      </c>
      <c r="B44" s="3" t="s">
        <v>18</v>
      </c>
      <c r="C44" s="9" t="s">
        <v>292</v>
      </c>
      <c r="D44" s="9"/>
      <c r="E44" s="9"/>
      <c r="F44" s="97"/>
      <c r="G44" s="106"/>
      <c r="H44" s="115"/>
      <c r="I44" s="3"/>
      <c r="J44" s="347"/>
    </row>
    <row r="45" spans="1:10" x14ac:dyDescent="0.25">
      <c r="A45" s="14"/>
      <c r="B45" s="3"/>
      <c r="C45" s="3" t="s">
        <v>293</v>
      </c>
      <c r="D45" s="16"/>
      <c r="E45" s="18"/>
      <c r="F45" s="98"/>
      <c r="G45" s="3"/>
      <c r="H45" s="116"/>
      <c r="I45" s="3"/>
      <c r="J45" s="342"/>
    </row>
    <row r="46" spans="1:10" x14ac:dyDescent="0.25">
      <c r="A46" s="14"/>
      <c r="B46" s="3"/>
      <c r="C46" s="3" t="s">
        <v>294</v>
      </c>
      <c r="D46" s="16"/>
      <c r="E46" s="18"/>
      <c r="F46" s="63" t="s">
        <v>295</v>
      </c>
      <c r="G46" s="3"/>
      <c r="H46" s="116"/>
      <c r="I46" s="3"/>
      <c r="J46" s="342"/>
    </row>
    <row r="47" spans="1:10" ht="15.6" x14ac:dyDescent="0.3">
      <c r="A47" s="14">
        <f>A44+1</f>
        <v>22</v>
      </c>
      <c r="B47" s="3" t="s">
        <v>18</v>
      </c>
      <c r="C47" s="9" t="s">
        <v>296</v>
      </c>
      <c r="D47" s="9"/>
      <c r="E47" s="9"/>
      <c r="F47" s="97"/>
      <c r="G47" s="106"/>
      <c r="H47" s="115"/>
      <c r="I47" s="3"/>
      <c r="J47" s="347"/>
    </row>
    <row r="48" spans="1:10" x14ac:dyDescent="0.25">
      <c r="A48" s="14"/>
      <c r="B48" s="3"/>
      <c r="C48" s="3" t="s">
        <v>293</v>
      </c>
      <c r="D48" s="16"/>
      <c r="E48" s="18"/>
      <c r="F48" s="98"/>
      <c r="G48" s="3"/>
      <c r="H48" s="116"/>
      <c r="I48" s="3"/>
      <c r="J48" s="342"/>
    </row>
    <row r="49" spans="1:10" x14ac:dyDescent="0.25">
      <c r="A49" s="14"/>
      <c r="B49" s="3"/>
      <c r="C49" s="3" t="s">
        <v>294</v>
      </c>
      <c r="D49" s="22"/>
      <c r="E49" s="21"/>
      <c r="F49" s="63" t="s">
        <v>295</v>
      </c>
      <c r="G49" s="3"/>
      <c r="H49" s="116"/>
      <c r="I49" s="3"/>
      <c r="J49" s="342"/>
    </row>
    <row r="50" spans="1:10" ht="15.6" x14ac:dyDescent="0.3">
      <c r="A50" s="14">
        <f>A47+1</f>
        <v>23</v>
      </c>
      <c r="B50" s="3" t="s">
        <v>18</v>
      </c>
      <c r="C50" s="9" t="s">
        <v>297</v>
      </c>
      <c r="D50" s="9"/>
      <c r="E50" s="9"/>
      <c r="F50" s="97"/>
      <c r="G50" s="106"/>
      <c r="H50" s="115"/>
      <c r="I50" s="3"/>
      <c r="J50" s="347"/>
    </row>
    <row r="51" spans="1:10" x14ac:dyDescent="0.25">
      <c r="A51" s="14"/>
      <c r="B51" s="3"/>
      <c r="C51" s="3" t="s">
        <v>293</v>
      </c>
      <c r="D51" s="16"/>
      <c r="E51" s="18"/>
      <c r="F51" s="3"/>
      <c r="G51" s="98"/>
      <c r="H51" s="3"/>
      <c r="I51" s="3"/>
      <c r="J51" s="342"/>
    </row>
    <row r="52" spans="1:10" x14ac:dyDescent="0.25">
      <c r="A52" s="14"/>
      <c r="B52" s="3"/>
      <c r="C52" s="3" t="s">
        <v>294</v>
      </c>
      <c r="D52" s="22"/>
      <c r="E52" s="21"/>
      <c r="F52" s="63" t="s">
        <v>295</v>
      </c>
      <c r="G52" s="98"/>
      <c r="H52" s="3"/>
      <c r="I52" s="3"/>
      <c r="J52" s="342"/>
    </row>
    <row r="53" spans="1:10" ht="13.8" thickBot="1" x14ac:dyDescent="0.3">
      <c r="A53" s="401"/>
      <c r="B53" s="361"/>
      <c r="C53" s="361"/>
      <c r="D53" s="361"/>
      <c r="E53" s="361"/>
      <c r="F53" s="361"/>
      <c r="G53" s="361"/>
      <c r="H53" s="361"/>
      <c r="I53" s="361"/>
      <c r="J53" s="376"/>
    </row>
    <row r="54" spans="1:10" ht="18" thickBot="1" x14ac:dyDescent="0.35">
      <c r="A54" s="402"/>
      <c r="B54" s="393"/>
      <c r="C54" s="400" t="s">
        <v>298</v>
      </c>
      <c r="D54" s="385"/>
      <c r="E54" s="385"/>
      <c r="F54" s="385"/>
      <c r="G54" s="385"/>
      <c r="H54" s="385"/>
      <c r="I54" s="385"/>
      <c r="J54" s="386"/>
    </row>
    <row r="55" spans="1:10" x14ac:dyDescent="0.25">
      <c r="A55" s="14"/>
      <c r="B55" s="3"/>
      <c r="C55" s="91"/>
      <c r="D55" s="3"/>
      <c r="E55" s="3"/>
      <c r="F55" s="3"/>
      <c r="G55" s="3"/>
      <c r="H55" s="3"/>
      <c r="I55" s="3"/>
      <c r="J55" s="342"/>
    </row>
    <row r="56" spans="1:10" ht="15.6" x14ac:dyDescent="0.3">
      <c r="A56" s="14"/>
      <c r="B56" s="3"/>
      <c r="C56" s="94" t="s">
        <v>299</v>
      </c>
      <c r="D56" s="9"/>
      <c r="E56" s="9"/>
      <c r="F56" s="9"/>
      <c r="G56" s="96"/>
      <c r="H56" s="9"/>
      <c r="I56" s="9"/>
      <c r="J56" s="347"/>
    </row>
    <row r="57" spans="1:10" ht="15.6" x14ac:dyDescent="0.3">
      <c r="A57" s="14">
        <f>A50+1</f>
        <v>24</v>
      </c>
      <c r="B57" s="3" t="s">
        <v>18</v>
      </c>
      <c r="C57" s="9" t="s">
        <v>300</v>
      </c>
      <c r="D57" s="9"/>
      <c r="E57" s="77"/>
      <c r="F57" s="79"/>
      <c r="G57" s="79"/>
      <c r="H57" s="79"/>
      <c r="I57" s="78"/>
      <c r="J57" s="342"/>
    </row>
    <row r="58" spans="1:10" ht="15.6" x14ac:dyDescent="0.3">
      <c r="A58" s="14">
        <f>A57+1</f>
        <v>25</v>
      </c>
      <c r="B58" s="3" t="s">
        <v>18</v>
      </c>
      <c r="C58" s="9" t="s">
        <v>301</v>
      </c>
      <c r="D58" s="9"/>
      <c r="E58" s="77"/>
      <c r="F58" s="79"/>
      <c r="G58" s="79"/>
      <c r="H58" s="79"/>
      <c r="I58" s="78"/>
      <c r="J58" s="342"/>
    </row>
    <row r="59" spans="1:10" ht="15.6" x14ac:dyDescent="0.3">
      <c r="A59" s="14"/>
      <c r="B59" s="3"/>
      <c r="C59" s="117" t="s">
        <v>302</v>
      </c>
      <c r="D59" s="9"/>
      <c r="E59" s="9"/>
      <c r="F59" s="9"/>
      <c r="G59" s="9"/>
      <c r="H59" s="9"/>
      <c r="I59" s="3"/>
      <c r="J59" s="342"/>
    </row>
    <row r="60" spans="1:10" x14ac:dyDescent="0.25">
      <c r="A60" s="14"/>
      <c r="B60" s="3"/>
      <c r="C60" s="71" t="s">
        <v>303</v>
      </c>
      <c r="D60" s="49" t="s">
        <v>304</v>
      </c>
      <c r="E60" s="63"/>
      <c r="F60" s="63" t="s">
        <v>305</v>
      </c>
      <c r="G60" s="85" t="s">
        <v>306</v>
      </c>
      <c r="H60" s="85"/>
      <c r="I60" s="85"/>
      <c r="J60" s="352"/>
    </row>
    <row r="61" spans="1:10" x14ac:dyDescent="0.25">
      <c r="A61" s="14">
        <f>A58+1</f>
        <v>26</v>
      </c>
      <c r="B61" s="3" t="s">
        <v>18</v>
      </c>
      <c r="C61" s="3">
        <v>3</v>
      </c>
      <c r="D61" s="3" t="s">
        <v>307</v>
      </c>
      <c r="E61" s="3"/>
      <c r="F61" s="118"/>
      <c r="G61" s="16"/>
      <c r="H61" s="17"/>
      <c r="I61" s="18"/>
      <c r="J61" s="342"/>
    </row>
    <row r="62" spans="1:10" x14ac:dyDescent="0.25">
      <c r="A62" s="14">
        <f t="shared" ref="A62:A107" si="0">A61+1</f>
        <v>27</v>
      </c>
      <c r="B62" s="3" t="s">
        <v>18</v>
      </c>
      <c r="C62" s="3">
        <v>4</v>
      </c>
      <c r="D62" s="3" t="s">
        <v>308</v>
      </c>
      <c r="E62" s="3"/>
      <c r="F62" s="118"/>
      <c r="G62" s="22"/>
      <c r="H62" s="19"/>
      <c r="I62" s="21"/>
      <c r="J62" s="342"/>
    </row>
    <row r="63" spans="1:10" x14ac:dyDescent="0.25">
      <c r="A63" s="14">
        <f t="shared" si="0"/>
        <v>28</v>
      </c>
      <c r="B63" s="3" t="s">
        <v>18</v>
      </c>
      <c r="C63" s="3">
        <v>5</v>
      </c>
      <c r="D63" s="3" t="s">
        <v>309</v>
      </c>
      <c r="E63" s="3"/>
      <c r="F63" s="118"/>
      <c r="G63" s="22"/>
      <c r="H63" s="19"/>
      <c r="I63" s="21"/>
      <c r="J63" s="342"/>
    </row>
    <row r="64" spans="1:10" x14ac:dyDescent="0.25">
      <c r="A64" s="14">
        <f t="shared" si="0"/>
        <v>29</v>
      </c>
      <c r="B64" s="3" t="s">
        <v>18</v>
      </c>
      <c r="C64" s="3">
        <v>6</v>
      </c>
      <c r="D64" s="3" t="s">
        <v>310</v>
      </c>
      <c r="E64" s="3"/>
      <c r="F64" s="119"/>
      <c r="G64" s="22"/>
      <c r="H64" s="19"/>
      <c r="I64" s="21"/>
      <c r="J64" s="342"/>
    </row>
    <row r="65" spans="1:10" x14ac:dyDescent="0.25">
      <c r="A65" s="14">
        <f t="shared" si="0"/>
        <v>30</v>
      </c>
      <c r="B65" s="3" t="s">
        <v>18</v>
      </c>
      <c r="C65" s="3">
        <v>6</v>
      </c>
      <c r="D65" s="3" t="s">
        <v>311</v>
      </c>
      <c r="E65" s="3"/>
      <c r="F65" s="119"/>
      <c r="G65" s="22"/>
      <c r="H65" s="19"/>
      <c r="I65" s="21"/>
      <c r="J65" s="342"/>
    </row>
    <row r="66" spans="1:10" x14ac:dyDescent="0.25">
      <c r="A66" s="14">
        <f t="shared" si="0"/>
        <v>31</v>
      </c>
      <c r="B66" s="3" t="s">
        <v>18</v>
      </c>
      <c r="C66" s="3">
        <v>7</v>
      </c>
      <c r="D66" s="3" t="s">
        <v>312</v>
      </c>
      <c r="E66" s="3"/>
      <c r="F66" s="119"/>
      <c r="G66" s="22"/>
      <c r="H66" s="19"/>
      <c r="I66" s="21"/>
      <c r="J66" s="342"/>
    </row>
    <row r="67" spans="1:10" x14ac:dyDescent="0.25">
      <c r="A67" s="14">
        <f t="shared" si="0"/>
        <v>32</v>
      </c>
      <c r="B67" s="3" t="s">
        <v>18</v>
      </c>
      <c r="C67" s="3">
        <v>7</v>
      </c>
      <c r="D67" s="3" t="s">
        <v>313</v>
      </c>
      <c r="E67" s="3"/>
      <c r="F67" s="119"/>
      <c r="G67" s="22"/>
      <c r="H67" s="19"/>
      <c r="I67" s="21"/>
      <c r="J67" s="342"/>
    </row>
    <row r="68" spans="1:10" x14ac:dyDescent="0.25">
      <c r="A68" s="14">
        <f t="shared" si="0"/>
        <v>33</v>
      </c>
      <c r="B68" s="3" t="s">
        <v>18</v>
      </c>
      <c r="C68" s="3">
        <v>7</v>
      </c>
      <c r="D68" s="3" t="s">
        <v>314</v>
      </c>
      <c r="E68" s="3"/>
      <c r="F68" s="119"/>
      <c r="G68" s="22"/>
      <c r="H68" s="19"/>
      <c r="I68" s="21"/>
      <c r="J68" s="342"/>
    </row>
    <row r="69" spans="1:10" x14ac:dyDescent="0.25">
      <c r="A69" s="14">
        <f t="shared" si="0"/>
        <v>34</v>
      </c>
      <c r="B69" s="3" t="s">
        <v>18</v>
      </c>
      <c r="C69" s="3">
        <v>7</v>
      </c>
      <c r="D69" s="3" t="s">
        <v>315</v>
      </c>
      <c r="E69" s="3"/>
      <c r="F69" s="118"/>
      <c r="G69" s="120"/>
      <c r="H69" s="19"/>
      <c r="I69" s="21"/>
      <c r="J69" s="342"/>
    </row>
    <row r="70" spans="1:10" x14ac:dyDescent="0.25">
      <c r="A70" s="14">
        <f t="shared" si="0"/>
        <v>35</v>
      </c>
      <c r="B70" s="3" t="s">
        <v>18</v>
      </c>
      <c r="C70" s="3">
        <v>8</v>
      </c>
      <c r="D70" s="3" t="s">
        <v>316</v>
      </c>
      <c r="E70" s="3"/>
      <c r="F70" s="118"/>
      <c r="G70" s="120"/>
      <c r="H70" s="19"/>
      <c r="I70" s="21"/>
      <c r="J70" s="342"/>
    </row>
    <row r="71" spans="1:10" x14ac:dyDescent="0.25">
      <c r="A71" s="14">
        <f t="shared" si="0"/>
        <v>36</v>
      </c>
      <c r="B71" s="3" t="s">
        <v>18</v>
      </c>
      <c r="C71" s="3">
        <v>8</v>
      </c>
      <c r="D71" s="3" t="s">
        <v>317</v>
      </c>
      <c r="E71" s="3"/>
      <c r="F71" s="119"/>
      <c r="G71" s="120"/>
      <c r="H71" s="19"/>
      <c r="I71" s="21"/>
      <c r="J71" s="342"/>
    </row>
    <row r="72" spans="1:10" x14ac:dyDescent="0.25">
      <c r="A72" s="14">
        <f t="shared" si="0"/>
        <v>37</v>
      </c>
      <c r="B72" s="3" t="s">
        <v>18</v>
      </c>
      <c r="C72" s="3">
        <v>8</v>
      </c>
      <c r="D72" s="3" t="s">
        <v>318</v>
      </c>
      <c r="E72" s="3"/>
      <c r="F72" s="119"/>
      <c r="G72" s="120"/>
      <c r="H72" s="19"/>
      <c r="I72" s="21"/>
      <c r="J72" s="342"/>
    </row>
    <row r="73" spans="1:10" x14ac:dyDescent="0.25">
      <c r="A73" s="14">
        <f t="shared" si="0"/>
        <v>38</v>
      </c>
      <c r="B73" s="3" t="s">
        <v>18</v>
      </c>
      <c r="C73" s="3">
        <v>9</v>
      </c>
      <c r="D73" s="3" t="s">
        <v>319</v>
      </c>
      <c r="E73" s="3"/>
      <c r="F73" s="119"/>
      <c r="G73" s="120"/>
      <c r="H73" s="19"/>
      <c r="I73" s="21"/>
      <c r="J73" s="342"/>
    </row>
    <row r="74" spans="1:10" x14ac:dyDescent="0.25">
      <c r="A74" s="14">
        <f t="shared" si="0"/>
        <v>39</v>
      </c>
      <c r="B74" s="3" t="s">
        <v>18</v>
      </c>
      <c r="C74" s="3">
        <v>9</v>
      </c>
      <c r="D74" s="3" t="s">
        <v>320</v>
      </c>
      <c r="E74" s="3"/>
      <c r="F74" s="119"/>
      <c r="G74" s="120"/>
      <c r="H74" s="19"/>
      <c r="I74" s="21"/>
      <c r="J74" s="342"/>
    </row>
    <row r="75" spans="1:10" x14ac:dyDescent="0.25">
      <c r="A75" s="14">
        <f t="shared" si="0"/>
        <v>40</v>
      </c>
      <c r="B75" s="3" t="s">
        <v>18</v>
      </c>
      <c r="C75" s="3">
        <v>9</v>
      </c>
      <c r="D75" s="3" t="s">
        <v>321</v>
      </c>
      <c r="E75" s="3"/>
      <c r="F75" s="119"/>
      <c r="G75" s="120"/>
      <c r="H75" s="19"/>
      <c r="I75" s="21"/>
      <c r="J75" s="342"/>
    </row>
    <row r="76" spans="1:10" x14ac:dyDescent="0.25">
      <c r="A76" s="14">
        <f t="shared" si="0"/>
        <v>41</v>
      </c>
      <c r="B76" s="3" t="s">
        <v>18</v>
      </c>
      <c r="C76" s="3">
        <v>9</v>
      </c>
      <c r="D76" s="3" t="s">
        <v>322</v>
      </c>
      <c r="E76" s="3"/>
      <c r="F76" s="119"/>
      <c r="G76" s="120"/>
      <c r="H76" s="19"/>
      <c r="I76" s="21"/>
      <c r="J76" s="342"/>
    </row>
    <row r="77" spans="1:10" x14ac:dyDescent="0.25">
      <c r="A77" s="14">
        <f t="shared" si="0"/>
        <v>42</v>
      </c>
      <c r="B77" s="3" t="s">
        <v>18</v>
      </c>
      <c r="C77" s="3">
        <v>9</v>
      </c>
      <c r="D77" s="3" t="s">
        <v>323</v>
      </c>
      <c r="E77" s="3"/>
      <c r="F77" s="119"/>
      <c r="G77" s="120"/>
      <c r="H77" s="19"/>
      <c r="I77" s="21"/>
      <c r="J77" s="342"/>
    </row>
    <row r="78" spans="1:10" x14ac:dyDescent="0.25">
      <c r="A78" s="14">
        <f t="shared" si="0"/>
        <v>43</v>
      </c>
      <c r="B78" s="3" t="s">
        <v>18</v>
      </c>
      <c r="C78" s="3">
        <v>9</v>
      </c>
      <c r="D78" s="3" t="s">
        <v>324</v>
      </c>
      <c r="E78" s="3"/>
      <c r="F78" s="119"/>
      <c r="G78" s="120"/>
      <c r="H78" s="19"/>
      <c r="I78" s="21"/>
      <c r="J78" s="342"/>
    </row>
    <row r="79" spans="1:10" x14ac:dyDescent="0.25">
      <c r="A79" s="14">
        <f t="shared" si="0"/>
        <v>44</v>
      </c>
      <c r="B79" s="3" t="s">
        <v>18</v>
      </c>
      <c r="C79" s="3">
        <v>10</v>
      </c>
      <c r="D79" s="3" t="s">
        <v>325</v>
      </c>
      <c r="E79" s="3"/>
      <c r="F79" s="119"/>
      <c r="G79" s="120"/>
      <c r="H79" s="19"/>
      <c r="I79" s="21"/>
      <c r="J79" s="342"/>
    </row>
    <row r="80" spans="1:10" x14ac:dyDescent="0.25">
      <c r="A80" s="14">
        <f t="shared" si="0"/>
        <v>45</v>
      </c>
      <c r="B80" s="3" t="s">
        <v>18</v>
      </c>
      <c r="C80" s="3">
        <v>11</v>
      </c>
      <c r="D80" s="3" t="s">
        <v>326</v>
      </c>
      <c r="E80" s="3"/>
      <c r="F80" s="119"/>
      <c r="G80" s="120"/>
      <c r="H80" s="19"/>
      <c r="I80" s="21"/>
      <c r="J80" s="342"/>
    </row>
    <row r="81" spans="1:10" x14ac:dyDescent="0.25">
      <c r="A81" s="14">
        <f t="shared" si="0"/>
        <v>46</v>
      </c>
      <c r="B81" s="3" t="s">
        <v>18</v>
      </c>
      <c r="C81" s="3">
        <v>11</v>
      </c>
      <c r="D81" s="3" t="s">
        <v>327</v>
      </c>
      <c r="E81" s="3"/>
      <c r="F81" s="119"/>
      <c r="G81" s="120"/>
      <c r="H81" s="19"/>
      <c r="I81" s="21"/>
      <c r="J81" s="342"/>
    </row>
    <row r="82" spans="1:10" x14ac:dyDescent="0.25">
      <c r="A82" s="14">
        <f t="shared" si="0"/>
        <v>47</v>
      </c>
      <c r="B82" s="3" t="s">
        <v>18</v>
      </c>
      <c r="C82" s="3">
        <v>11</v>
      </c>
      <c r="D82" s="3" t="s">
        <v>328</v>
      </c>
      <c r="E82" s="3"/>
      <c r="F82" s="119"/>
      <c r="G82" s="120"/>
      <c r="H82" s="19"/>
      <c r="I82" s="21"/>
      <c r="J82" s="342"/>
    </row>
    <row r="83" spans="1:10" x14ac:dyDescent="0.25">
      <c r="A83" s="14">
        <f t="shared" si="0"/>
        <v>48</v>
      </c>
      <c r="B83" s="3" t="s">
        <v>18</v>
      </c>
      <c r="C83" s="3">
        <v>12</v>
      </c>
      <c r="D83" s="3" t="s">
        <v>329</v>
      </c>
      <c r="E83" s="3"/>
      <c r="F83" s="119"/>
      <c r="G83" s="120"/>
      <c r="H83" s="19"/>
      <c r="I83" s="21"/>
      <c r="J83" s="342"/>
    </row>
    <row r="84" spans="1:10" x14ac:dyDescent="0.25">
      <c r="A84" s="14">
        <f t="shared" si="0"/>
        <v>49</v>
      </c>
      <c r="B84" s="3" t="s">
        <v>18</v>
      </c>
      <c r="C84" s="3">
        <v>12</v>
      </c>
      <c r="D84" s="3" t="s">
        <v>330</v>
      </c>
      <c r="E84" s="3"/>
      <c r="F84" s="119"/>
      <c r="G84" s="120"/>
      <c r="H84" s="19"/>
      <c r="I84" s="21"/>
      <c r="J84" s="342"/>
    </row>
    <row r="85" spans="1:10" x14ac:dyDescent="0.25">
      <c r="A85" s="14">
        <f t="shared" si="0"/>
        <v>50</v>
      </c>
      <c r="B85" s="3" t="s">
        <v>18</v>
      </c>
      <c r="C85" s="3">
        <v>13</v>
      </c>
      <c r="D85" s="3" t="s">
        <v>331</v>
      </c>
      <c r="E85" s="3"/>
      <c r="F85" s="119"/>
      <c r="G85" s="120"/>
      <c r="H85" s="19"/>
      <c r="I85" s="21"/>
      <c r="J85" s="342"/>
    </row>
    <row r="86" spans="1:10" x14ac:dyDescent="0.25">
      <c r="A86" s="14">
        <f t="shared" si="0"/>
        <v>51</v>
      </c>
      <c r="B86" s="3" t="s">
        <v>18</v>
      </c>
      <c r="C86" s="3">
        <v>14</v>
      </c>
      <c r="D86" s="3" t="s">
        <v>332</v>
      </c>
      <c r="E86" s="3"/>
      <c r="F86" s="119"/>
      <c r="G86" s="120"/>
      <c r="H86" s="19"/>
      <c r="I86" s="21"/>
      <c r="J86" s="342"/>
    </row>
    <row r="87" spans="1:10" x14ac:dyDescent="0.25">
      <c r="A87" s="14">
        <f t="shared" si="0"/>
        <v>52</v>
      </c>
      <c r="B87" s="3" t="s">
        <v>18</v>
      </c>
      <c r="C87" s="3">
        <v>15</v>
      </c>
      <c r="D87" s="3" t="s">
        <v>333</v>
      </c>
      <c r="E87" s="3"/>
      <c r="F87" s="119"/>
      <c r="G87" s="120"/>
      <c r="H87" s="19"/>
      <c r="I87" s="21"/>
      <c r="J87" s="342"/>
    </row>
    <row r="88" spans="1:10" x14ac:dyDescent="0.25">
      <c r="A88" s="14">
        <f t="shared" si="0"/>
        <v>53</v>
      </c>
      <c r="B88" s="3" t="s">
        <v>18</v>
      </c>
      <c r="C88" s="3">
        <v>15</v>
      </c>
      <c r="D88" s="3" t="s">
        <v>334</v>
      </c>
      <c r="E88" s="3"/>
      <c r="F88" s="119"/>
      <c r="G88" s="120"/>
      <c r="H88" s="19"/>
      <c r="I88" s="21"/>
      <c r="J88" s="342"/>
    </row>
    <row r="89" spans="1:10" x14ac:dyDescent="0.25">
      <c r="A89" s="14">
        <f t="shared" si="0"/>
        <v>54</v>
      </c>
      <c r="B89" s="3" t="s">
        <v>18</v>
      </c>
      <c r="C89" s="3">
        <v>15</v>
      </c>
      <c r="D89" s="3" t="s">
        <v>335</v>
      </c>
      <c r="E89" s="3"/>
      <c r="F89" s="119"/>
      <c r="G89" s="120"/>
      <c r="H89" s="19"/>
      <c r="I89" s="21"/>
      <c r="J89" s="342"/>
    </row>
    <row r="90" spans="1:10" x14ac:dyDescent="0.25">
      <c r="A90" s="14">
        <f t="shared" si="0"/>
        <v>55</v>
      </c>
      <c r="B90" s="3" t="s">
        <v>18</v>
      </c>
      <c r="C90" s="3">
        <v>16</v>
      </c>
      <c r="D90" s="3" t="s">
        <v>336</v>
      </c>
      <c r="E90" s="3"/>
      <c r="F90" s="119"/>
      <c r="G90" s="120"/>
      <c r="H90" s="19"/>
      <c r="I90" s="21"/>
      <c r="J90" s="342"/>
    </row>
    <row r="91" spans="1:10" x14ac:dyDescent="0.25">
      <c r="A91" s="14">
        <f t="shared" si="0"/>
        <v>56</v>
      </c>
      <c r="B91" s="3" t="s">
        <v>18</v>
      </c>
      <c r="C91" s="3"/>
      <c r="D91" s="3" t="s">
        <v>337</v>
      </c>
      <c r="E91" s="3"/>
      <c r="F91" s="119"/>
      <c r="G91" s="120"/>
      <c r="H91" s="19"/>
      <c r="I91" s="21"/>
      <c r="J91" s="342"/>
    </row>
    <row r="92" spans="1:10" x14ac:dyDescent="0.25">
      <c r="A92" s="14">
        <f t="shared" si="0"/>
        <v>57</v>
      </c>
      <c r="B92" s="3" t="s">
        <v>18</v>
      </c>
      <c r="C92" s="3"/>
      <c r="D92" s="3" t="s">
        <v>338</v>
      </c>
      <c r="E92" s="3"/>
      <c r="F92" s="119"/>
      <c r="G92" s="120"/>
      <c r="H92" s="19"/>
      <c r="I92" s="21"/>
      <c r="J92" s="342"/>
    </row>
    <row r="93" spans="1:10" ht="15.6" x14ac:dyDescent="0.3">
      <c r="A93" s="14">
        <f t="shared" si="0"/>
        <v>58</v>
      </c>
      <c r="B93" s="3" t="s">
        <v>18</v>
      </c>
      <c r="C93" s="3"/>
      <c r="D93" s="94" t="s">
        <v>339</v>
      </c>
      <c r="E93" s="9"/>
      <c r="F93" s="100">
        <f>SUM(F61:F92)</f>
        <v>0</v>
      </c>
      <c r="G93" s="121"/>
      <c r="H93" s="7"/>
      <c r="I93" s="3"/>
      <c r="J93" s="342"/>
    </row>
    <row r="94" spans="1:10" ht="15.6" x14ac:dyDescent="0.3">
      <c r="A94" s="14">
        <f t="shared" si="0"/>
        <v>59</v>
      </c>
      <c r="B94" s="3"/>
      <c r="C94" s="3">
        <v>2</v>
      </c>
      <c r="D94" s="3" t="s">
        <v>340</v>
      </c>
      <c r="E94" s="9"/>
      <c r="F94" s="118"/>
      <c r="G94" s="122"/>
      <c r="H94" s="17"/>
      <c r="I94" s="18"/>
      <c r="J94" s="342"/>
    </row>
    <row r="95" spans="1:10" x14ac:dyDescent="0.25">
      <c r="A95" s="14">
        <f t="shared" si="0"/>
        <v>60</v>
      </c>
      <c r="B95" s="3" t="s">
        <v>18</v>
      </c>
      <c r="C95" s="3">
        <v>2</v>
      </c>
      <c r="D95" s="3" t="s">
        <v>341</v>
      </c>
      <c r="E95" s="3"/>
      <c r="F95" s="118"/>
      <c r="G95" s="120"/>
      <c r="H95" s="19"/>
      <c r="I95" s="21"/>
      <c r="J95" s="342"/>
    </row>
    <row r="96" spans="1:10" x14ac:dyDescent="0.25">
      <c r="A96" s="14">
        <f t="shared" si="0"/>
        <v>61</v>
      </c>
      <c r="B96" s="3" t="s">
        <v>18</v>
      </c>
      <c r="C96" s="3">
        <v>2</v>
      </c>
      <c r="D96" s="3" t="s">
        <v>342</v>
      </c>
      <c r="E96" s="3"/>
      <c r="F96" s="119"/>
      <c r="G96" s="120"/>
      <c r="H96" s="19"/>
      <c r="I96" s="21"/>
      <c r="J96" s="342"/>
    </row>
    <row r="97" spans="1:10" x14ac:dyDescent="0.25">
      <c r="A97" s="14">
        <f t="shared" si="0"/>
        <v>62</v>
      </c>
      <c r="B97" s="3" t="s">
        <v>18</v>
      </c>
      <c r="C97" s="3">
        <v>2</v>
      </c>
      <c r="D97" s="3" t="s">
        <v>343</v>
      </c>
      <c r="E97" s="3"/>
      <c r="F97" s="118"/>
      <c r="G97" s="22"/>
      <c r="H97" s="19"/>
      <c r="I97" s="21"/>
      <c r="J97" s="342"/>
    </row>
    <row r="98" spans="1:10" x14ac:dyDescent="0.25">
      <c r="A98" s="14">
        <f t="shared" si="0"/>
        <v>63</v>
      </c>
      <c r="B98" s="3" t="s">
        <v>18</v>
      </c>
      <c r="C98" s="3">
        <v>2</v>
      </c>
      <c r="D98" s="3" t="s">
        <v>344</v>
      </c>
      <c r="E98" s="3"/>
      <c r="F98" s="119"/>
      <c r="G98" s="22"/>
      <c r="H98" s="19"/>
      <c r="I98" s="21"/>
      <c r="J98" s="342"/>
    </row>
    <row r="99" spans="1:10" x14ac:dyDescent="0.25">
      <c r="A99" s="14">
        <f t="shared" si="0"/>
        <v>64</v>
      </c>
      <c r="B99" s="3" t="s">
        <v>18</v>
      </c>
      <c r="C99" s="3">
        <v>2</v>
      </c>
      <c r="D99" s="3" t="s">
        <v>345</v>
      </c>
      <c r="E99" s="3"/>
      <c r="F99" s="119"/>
      <c r="G99" s="22"/>
      <c r="H99" s="19"/>
      <c r="I99" s="21"/>
      <c r="J99" s="342"/>
    </row>
    <row r="100" spans="1:10" x14ac:dyDescent="0.25">
      <c r="A100" s="14">
        <f t="shared" si="0"/>
        <v>65</v>
      </c>
      <c r="B100" s="3" t="s">
        <v>18</v>
      </c>
      <c r="C100" s="3">
        <v>2</v>
      </c>
      <c r="D100" s="3" t="s">
        <v>346</v>
      </c>
      <c r="E100" s="3"/>
      <c r="F100" s="119"/>
      <c r="G100" s="22"/>
      <c r="H100" s="19"/>
      <c r="I100" s="21"/>
      <c r="J100" s="342"/>
    </row>
    <row r="101" spans="1:10" ht="15.6" x14ac:dyDescent="0.3">
      <c r="A101" s="14">
        <f t="shared" si="0"/>
        <v>66</v>
      </c>
      <c r="B101" s="3" t="s">
        <v>18</v>
      </c>
      <c r="C101" s="3"/>
      <c r="D101" s="94" t="s">
        <v>347</v>
      </c>
      <c r="E101" s="9"/>
      <c r="F101" s="100">
        <f>SUM(F94:F100)</f>
        <v>0</v>
      </c>
      <c r="G101" s="3"/>
      <c r="H101" s="3"/>
      <c r="I101" s="3"/>
      <c r="J101" s="342"/>
    </row>
    <row r="102" spans="1:10" ht="15.6" x14ac:dyDescent="0.3">
      <c r="A102" s="14">
        <f t="shared" si="0"/>
        <v>67</v>
      </c>
      <c r="B102" s="3" t="s">
        <v>18</v>
      </c>
      <c r="C102" s="3"/>
      <c r="D102" s="94" t="s">
        <v>348</v>
      </c>
      <c r="E102" s="9"/>
      <c r="F102" s="100">
        <f>F101+F93</f>
        <v>0</v>
      </c>
      <c r="G102" s="9"/>
      <c r="H102" s="94"/>
      <c r="I102" s="94"/>
      <c r="J102" s="342"/>
    </row>
    <row r="103" spans="1:10" x14ac:dyDescent="0.25">
      <c r="A103" s="14">
        <f t="shared" si="0"/>
        <v>68</v>
      </c>
      <c r="B103" s="3" t="s">
        <v>18</v>
      </c>
      <c r="C103" s="52"/>
      <c r="D103" s="3" t="s">
        <v>349</v>
      </c>
      <c r="E103" s="3"/>
      <c r="F103" s="123"/>
      <c r="G103" s="61" t="s">
        <v>350</v>
      </c>
      <c r="H103" s="3"/>
      <c r="I103" s="124" t="str">
        <f>IF(F102=0,"",F103/F102)</f>
        <v/>
      </c>
      <c r="J103" s="342"/>
    </row>
    <row r="104" spans="1:10" ht="15.6" x14ac:dyDescent="0.3">
      <c r="A104" s="14">
        <f t="shared" si="0"/>
        <v>69</v>
      </c>
      <c r="B104" s="3" t="s">
        <v>18</v>
      </c>
      <c r="C104" s="3"/>
      <c r="D104" s="94" t="s">
        <v>351</v>
      </c>
      <c r="E104" s="9"/>
      <c r="F104" s="100">
        <f>F103+F102</f>
        <v>0</v>
      </c>
      <c r="G104" s="3"/>
      <c r="H104" s="3"/>
      <c r="I104" s="3"/>
      <c r="J104" s="342"/>
    </row>
    <row r="105" spans="1:10" x14ac:dyDescent="0.25">
      <c r="A105" s="14">
        <f t="shared" si="0"/>
        <v>70</v>
      </c>
      <c r="B105" s="3" t="s">
        <v>18</v>
      </c>
      <c r="C105" s="52"/>
      <c r="D105" s="3" t="s">
        <v>352</v>
      </c>
      <c r="E105" s="3"/>
      <c r="F105" s="123"/>
      <c r="G105" s="61" t="s">
        <v>350</v>
      </c>
      <c r="H105" s="3"/>
      <c r="I105" s="124" t="str">
        <f>IF(F102=0,"",F105/F102)</f>
        <v/>
      </c>
      <c r="J105" s="342"/>
    </row>
    <row r="106" spans="1:10" x14ac:dyDescent="0.25">
      <c r="A106" s="14">
        <f t="shared" si="0"/>
        <v>71</v>
      </c>
      <c r="B106" s="3" t="s">
        <v>18</v>
      </c>
      <c r="C106" s="52"/>
      <c r="D106" s="3" t="s">
        <v>353</v>
      </c>
      <c r="E106" s="3"/>
      <c r="F106" s="125"/>
      <c r="G106" s="61" t="s">
        <v>350</v>
      </c>
      <c r="H106" s="3"/>
      <c r="I106" s="126" t="str">
        <f>IF(F102=0,"",F106/F102)</f>
        <v/>
      </c>
      <c r="J106" s="342"/>
    </row>
    <row r="107" spans="1:10" ht="15.6" x14ac:dyDescent="0.3">
      <c r="A107" s="14">
        <f t="shared" si="0"/>
        <v>72</v>
      </c>
      <c r="B107" s="3" t="s">
        <v>18</v>
      </c>
      <c r="C107" s="3"/>
      <c r="D107" s="94" t="s">
        <v>354</v>
      </c>
      <c r="E107" s="313" t="s">
        <v>355</v>
      </c>
      <c r="F107" s="100">
        <f>SUM(F104:F106)</f>
        <v>0</v>
      </c>
      <c r="G107" s="314">
        <f>A107+1</f>
        <v>73</v>
      </c>
      <c r="H107" s="315" t="s">
        <v>356</v>
      </c>
      <c r="I107" s="127" t="str">
        <f>IF('Part 1'!I143+'Part 1'!I144&gt;0,F107/('Part 1'!I143+'Part 1'!I144),"")</f>
        <v/>
      </c>
      <c r="J107" s="302"/>
    </row>
    <row r="108" spans="1:10" ht="15.6" x14ac:dyDescent="0.3">
      <c r="A108" s="14"/>
      <c r="B108" s="3"/>
      <c r="C108" s="3"/>
      <c r="D108" s="94"/>
      <c r="E108" s="88"/>
      <c r="F108" s="103"/>
      <c r="G108" s="2"/>
      <c r="H108" s="2"/>
      <c r="I108" s="317"/>
      <c r="J108" s="342"/>
    </row>
    <row r="109" spans="1:10" ht="18" x14ac:dyDescent="0.35">
      <c r="A109" s="148"/>
      <c r="B109" s="3"/>
      <c r="C109" s="91"/>
      <c r="D109" s="3"/>
      <c r="E109" s="3"/>
      <c r="F109" s="316" t="s">
        <v>357</v>
      </c>
      <c r="G109" s="3"/>
      <c r="H109" s="3"/>
      <c r="I109" s="3"/>
      <c r="J109" s="342"/>
    </row>
    <row r="110" spans="1:10" ht="18" x14ac:dyDescent="0.35">
      <c r="A110" s="14"/>
      <c r="B110" s="128" t="s">
        <v>358</v>
      </c>
      <c r="C110" s="3"/>
      <c r="D110" s="3"/>
      <c r="E110" s="129" t="s">
        <v>359</v>
      </c>
      <c r="F110" s="130" t="s">
        <v>359</v>
      </c>
      <c r="G110" s="131" t="s">
        <v>63</v>
      </c>
      <c r="H110" s="85" t="s">
        <v>360</v>
      </c>
      <c r="I110" s="132"/>
      <c r="J110" s="342"/>
    </row>
    <row r="111" spans="1:10" x14ac:dyDescent="0.25">
      <c r="A111" s="14"/>
      <c r="B111" s="3"/>
      <c r="C111" s="3"/>
      <c r="D111" s="3"/>
      <c r="E111" s="6" t="s">
        <v>361</v>
      </c>
      <c r="F111" s="6" t="s">
        <v>362</v>
      </c>
      <c r="G111" s="3"/>
      <c r="H111" s="3" t="s">
        <v>363</v>
      </c>
      <c r="I111" s="3"/>
      <c r="J111" s="342"/>
    </row>
    <row r="112" spans="1:10" x14ac:dyDescent="0.25">
      <c r="A112" s="14"/>
      <c r="B112" s="3"/>
      <c r="C112" s="52" t="s">
        <v>364</v>
      </c>
      <c r="D112" s="3"/>
      <c r="E112" s="3"/>
      <c r="F112" s="3"/>
      <c r="G112" s="3"/>
      <c r="H112" s="3"/>
      <c r="I112" s="3"/>
      <c r="J112" s="342"/>
    </row>
    <row r="113" spans="1:10" ht="15.6" x14ac:dyDescent="0.3">
      <c r="A113" s="14">
        <f>G107+1</f>
        <v>74</v>
      </c>
      <c r="B113" s="3" t="s">
        <v>18</v>
      </c>
      <c r="C113" s="9" t="s">
        <v>365</v>
      </c>
      <c r="D113" s="3"/>
      <c r="E113" s="97"/>
      <c r="F113" s="133"/>
      <c r="G113" s="100">
        <f>SUM(E113:F113)</f>
        <v>0</v>
      </c>
      <c r="H113" s="16"/>
      <c r="I113" s="134"/>
      <c r="J113" s="342"/>
    </row>
    <row r="114" spans="1:10" ht="15.6" x14ac:dyDescent="0.3">
      <c r="A114" s="14">
        <f>A113+1</f>
        <v>75</v>
      </c>
      <c r="B114" s="3" t="s">
        <v>18</v>
      </c>
      <c r="C114" s="9" t="s">
        <v>366</v>
      </c>
      <c r="D114" s="3"/>
      <c r="E114" s="97"/>
      <c r="F114" s="133"/>
      <c r="G114" s="100">
        <f>SUM(E114:F114)</f>
        <v>0</v>
      </c>
      <c r="H114" s="22"/>
      <c r="I114" s="135"/>
      <c r="J114" s="342"/>
    </row>
    <row r="115" spans="1:10" ht="15.6" x14ac:dyDescent="0.3">
      <c r="A115" s="14">
        <f>A114+1</f>
        <v>76</v>
      </c>
      <c r="B115" s="3" t="s">
        <v>18</v>
      </c>
      <c r="C115" s="9" t="s">
        <v>367</v>
      </c>
      <c r="D115" s="3"/>
      <c r="E115" s="97"/>
      <c r="F115" s="133"/>
      <c r="G115" s="100">
        <f>SUM(E115:F115)</f>
        <v>0</v>
      </c>
      <c r="H115" s="136"/>
      <c r="I115" s="78"/>
      <c r="J115" s="342"/>
    </row>
    <row r="116" spans="1:10" ht="15.6" x14ac:dyDescent="0.3">
      <c r="A116" s="14">
        <f>A115+1</f>
        <v>77</v>
      </c>
      <c r="B116" s="3" t="s">
        <v>18</v>
      </c>
      <c r="C116" s="9" t="s">
        <v>368</v>
      </c>
      <c r="D116" s="9"/>
      <c r="E116" s="97"/>
      <c r="F116" s="133"/>
      <c r="G116" s="100">
        <f>SUM(E116:F116)</f>
        <v>0</v>
      </c>
      <c r="H116" s="243">
        <f>IF(AND(G115&gt;0,G116&gt;0),+G116/G115*100,0)</f>
        <v>0</v>
      </c>
      <c r="I116" s="137" t="s">
        <v>369</v>
      </c>
      <c r="J116" s="342"/>
    </row>
    <row r="117" spans="1:10" ht="15.6" x14ac:dyDescent="0.3">
      <c r="A117" s="14">
        <f>A116+1</f>
        <v>78</v>
      </c>
      <c r="B117" s="3" t="s">
        <v>18</v>
      </c>
      <c r="C117" s="288" t="s">
        <v>79</v>
      </c>
      <c r="D117" s="288"/>
      <c r="E117" s="97"/>
      <c r="F117" s="133"/>
      <c r="G117" s="100">
        <f>SUM(E117:F117)</f>
        <v>0</v>
      </c>
      <c r="H117" s="16"/>
      <c r="I117" s="18"/>
      <c r="J117" s="342"/>
    </row>
    <row r="118" spans="1:10" ht="15.6" x14ac:dyDescent="0.3">
      <c r="A118" s="14"/>
      <c r="B118" s="3"/>
      <c r="C118" s="94" t="s">
        <v>370</v>
      </c>
      <c r="D118" s="3"/>
      <c r="E118" s="100">
        <f>SUM(E113:E117)</f>
        <v>0</v>
      </c>
      <c r="F118" s="139">
        <f>SUM(F113:F117)</f>
        <v>0</v>
      </c>
      <c r="G118" s="139">
        <f>SUM(G113:G117)</f>
        <v>0</v>
      </c>
      <c r="H118" s="3"/>
      <c r="I118" s="3"/>
      <c r="J118" s="342"/>
    </row>
    <row r="119" spans="1:10" ht="15.6" x14ac:dyDescent="0.3">
      <c r="A119" s="14"/>
      <c r="B119" s="3"/>
      <c r="C119" s="52" t="s">
        <v>371</v>
      </c>
      <c r="D119" s="3"/>
      <c r="E119" s="98"/>
      <c r="F119" s="98"/>
      <c r="G119" s="103"/>
      <c r="H119" s="3"/>
      <c r="I119" s="3"/>
      <c r="J119" s="342"/>
    </row>
    <row r="120" spans="1:10" ht="15.6" x14ac:dyDescent="0.3">
      <c r="A120" s="14">
        <f>A117+1</f>
        <v>79</v>
      </c>
      <c r="B120" s="3" t="s">
        <v>18</v>
      </c>
      <c r="C120" s="9" t="s">
        <v>372</v>
      </c>
      <c r="D120" s="3"/>
      <c r="E120" s="97"/>
      <c r="F120" s="133"/>
      <c r="G120" s="100">
        <f>SUM(E120:F120)</f>
        <v>0</v>
      </c>
      <c r="H120" s="244">
        <f>IF(AND(G120&gt;0,G115&gt;0),+G120/G115*100,0)</f>
        <v>0</v>
      </c>
      <c r="I120" s="53" t="s">
        <v>369</v>
      </c>
      <c r="J120" s="342"/>
    </row>
    <row r="121" spans="1:10" ht="15.6" x14ac:dyDescent="0.3">
      <c r="A121" s="14">
        <f>A120+1</f>
        <v>80</v>
      </c>
      <c r="B121" s="3"/>
      <c r="C121" s="9" t="s">
        <v>373</v>
      </c>
      <c r="D121" s="3"/>
      <c r="E121" s="97"/>
      <c r="F121" s="133"/>
      <c r="G121" s="100">
        <f>SUM(E121:F121)</f>
        <v>0</v>
      </c>
      <c r="H121" s="16"/>
      <c r="I121" s="18"/>
      <c r="J121" s="342"/>
    </row>
    <row r="122" spans="1:10" ht="15.6" x14ac:dyDescent="0.3">
      <c r="A122" s="14">
        <f>A121+1</f>
        <v>81</v>
      </c>
      <c r="B122" s="3" t="s">
        <v>18</v>
      </c>
      <c r="C122" s="9" t="s">
        <v>374</v>
      </c>
      <c r="D122" s="3"/>
      <c r="E122" s="97"/>
      <c r="F122" s="133"/>
      <c r="G122" s="100">
        <f>SUM(E122:F122)</f>
        <v>0</v>
      </c>
      <c r="H122" s="22"/>
      <c r="I122" s="21"/>
      <c r="J122" s="342"/>
    </row>
    <row r="123" spans="1:10" ht="15.6" x14ac:dyDescent="0.3">
      <c r="A123" s="14">
        <f>A122+1</f>
        <v>82</v>
      </c>
      <c r="B123" s="3" t="s">
        <v>18</v>
      </c>
      <c r="C123" s="288" t="s">
        <v>79</v>
      </c>
      <c r="D123" s="288"/>
      <c r="E123" s="97"/>
      <c r="F123" s="133"/>
      <c r="G123" s="100">
        <f>SUM(E123:F123)</f>
        <v>0</v>
      </c>
      <c r="H123" s="22"/>
      <c r="I123" s="21"/>
      <c r="J123" s="342"/>
    </row>
    <row r="124" spans="1:10" ht="15.6" x14ac:dyDescent="0.3">
      <c r="A124" s="14"/>
      <c r="B124" s="3"/>
      <c r="C124" s="94" t="s">
        <v>370</v>
      </c>
      <c r="D124" s="3"/>
      <c r="E124" s="100">
        <f>SUM(E120:E123)</f>
        <v>0</v>
      </c>
      <c r="F124" s="139">
        <f>SUM(F120:F123)</f>
        <v>0</v>
      </c>
      <c r="G124" s="100">
        <f>SUM(E124:F124)</f>
        <v>0</v>
      </c>
      <c r="H124" s="3"/>
      <c r="I124" s="3"/>
      <c r="J124" s="342"/>
    </row>
    <row r="125" spans="1:10" x14ac:dyDescent="0.25">
      <c r="A125" s="14"/>
      <c r="B125" s="3"/>
      <c r="C125" s="52" t="s">
        <v>375</v>
      </c>
      <c r="D125" s="3"/>
      <c r="E125" s="98"/>
      <c r="F125" s="98"/>
      <c r="G125" s="98"/>
      <c r="H125" s="3"/>
      <c r="I125" s="3"/>
      <c r="J125" s="342"/>
    </row>
    <row r="126" spans="1:10" ht="15.6" x14ac:dyDescent="0.3">
      <c r="A126" s="14">
        <f>A123+1</f>
        <v>83</v>
      </c>
      <c r="B126" s="3" t="s">
        <v>18</v>
      </c>
      <c r="C126" s="9" t="s">
        <v>376</v>
      </c>
      <c r="D126" s="9"/>
      <c r="E126" s="97"/>
      <c r="F126" s="133"/>
      <c r="G126" s="100">
        <f>SUM(E126:F126)</f>
        <v>0</v>
      </c>
      <c r="H126" s="16"/>
      <c r="I126" s="18"/>
      <c r="J126" s="347"/>
    </row>
    <row r="127" spans="1:10" ht="15.6" x14ac:dyDescent="0.3">
      <c r="A127" s="14">
        <f t="shared" ref="A127:A134" si="1">A126+1</f>
        <v>84</v>
      </c>
      <c r="B127" s="3" t="s">
        <v>18</v>
      </c>
      <c r="C127" s="9" t="s">
        <v>377</v>
      </c>
      <c r="D127" s="9"/>
      <c r="E127" s="97"/>
      <c r="F127" s="133"/>
      <c r="G127" s="100">
        <f t="shared" ref="G127:G135" si="2">SUM(E127:F127)</f>
        <v>0</v>
      </c>
      <c r="H127" s="22"/>
      <c r="I127" s="21"/>
      <c r="J127" s="347"/>
    </row>
    <row r="128" spans="1:10" ht="15.6" x14ac:dyDescent="0.3">
      <c r="A128" s="14">
        <f t="shared" si="1"/>
        <v>85</v>
      </c>
      <c r="B128" s="3" t="s">
        <v>18</v>
      </c>
      <c r="C128" s="9" t="s">
        <v>378</v>
      </c>
      <c r="D128" s="9"/>
      <c r="E128" s="97"/>
      <c r="F128" s="133"/>
      <c r="G128" s="100">
        <f t="shared" si="2"/>
        <v>0</v>
      </c>
      <c r="H128" s="22"/>
      <c r="I128" s="21"/>
      <c r="J128" s="347"/>
    </row>
    <row r="129" spans="1:10" ht="15.6" x14ac:dyDescent="0.3">
      <c r="A129" s="14">
        <f t="shared" si="1"/>
        <v>86</v>
      </c>
      <c r="B129" s="3" t="s">
        <v>18</v>
      </c>
      <c r="C129" s="9" t="s">
        <v>379</v>
      </c>
      <c r="D129" s="9"/>
      <c r="E129" s="97"/>
      <c r="F129" s="133"/>
      <c r="G129" s="100">
        <f t="shared" si="2"/>
        <v>0</v>
      </c>
      <c r="H129" s="22"/>
      <c r="I129" s="21"/>
      <c r="J129" s="347"/>
    </row>
    <row r="130" spans="1:10" ht="15.6" x14ac:dyDescent="0.3">
      <c r="A130" s="14">
        <f t="shared" si="1"/>
        <v>87</v>
      </c>
      <c r="B130" s="3" t="s">
        <v>18</v>
      </c>
      <c r="C130" s="9" t="s">
        <v>380</v>
      </c>
      <c r="D130" s="9"/>
      <c r="E130" s="97"/>
      <c r="F130" s="133"/>
      <c r="G130" s="100">
        <f t="shared" si="2"/>
        <v>0</v>
      </c>
      <c r="H130" s="22"/>
      <c r="I130" s="21"/>
      <c r="J130" s="347"/>
    </row>
    <row r="131" spans="1:10" ht="15.6" x14ac:dyDescent="0.3">
      <c r="A131" s="14">
        <f t="shared" si="1"/>
        <v>88</v>
      </c>
      <c r="B131" s="3" t="s">
        <v>18</v>
      </c>
      <c r="C131" s="9" t="s">
        <v>381</v>
      </c>
      <c r="D131" s="9"/>
      <c r="E131" s="97"/>
      <c r="F131" s="133"/>
      <c r="G131" s="100">
        <f t="shared" si="2"/>
        <v>0</v>
      </c>
      <c r="H131" s="22"/>
      <c r="I131" s="21"/>
      <c r="J131" s="347"/>
    </row>
    <row r="132" spans="1:10" ht="15.6" x14ac:dyDescent="0.3">
      <c r="A132" s="14">
        <f t="shared" si="1"/>
        <v>89</v>
      </c>
      <c r="B132" s="3"/>
      <c r="C132" s="9" t="s">
        <v>382</v>
      </c>
      <c r="D132" s="9"/>
      <c r="E132" s="97"/>
      <c r="F132" s="133"/>
      <c r="G132" s="100">
        <f t="shared" si="2"/>
        <v>0</v>
      </c>
      <c r="H132" s="22"/>
      <c r="I132" s="21"/>
      <c r="J132" s="347"/>
    </row>
    <row r="133" spans="1:10" ht="15.6" x14ac:dyDescent="0.3">
      <c r="A133" s="14">
        <f t="shared" si="1"/>
        <v>90</v>
      </c>
      <c r="B133" s="3" t="s">
        <v>18</v>
      </c>
      <c r="C133" s="9" t="s">
        <v>383</v>
      </c>
      <c r="D133" s="9"/>
      <c r="E133" s="97"/>
      <c r="F133" s="133"/>
      <c r="G133" s="100">
        <f t="shared" si="2"/>
        <v>0</v>
      </c>
      <c r="H133" s="22"/>
      <c r="I133" s="21"/>
      <c r="J133" s="347"/>
    </row>
    <row r="134" spans="1:10" ht="15.6" x14ac:dyDescent="0.3">
      <c r="A134" s="14">
        <f t="shared" si="1"/>
        <v>91</v>
      </c>
      <c r="B134" s="3" t="s">
        <v>18</v>
      </c>
      <c r="C134" s="138" t="s">
        <v>79</v>
      </c>
      <c r="D134" s="138"/>
      <c r="E134" s="97"/>
      <c r="F134" s="133"/>
      <c r="G134" s="100">
        <f t="shared" si="2"/>
        <v>0</v>
      </c>
      <c r="H134" s="22"/>
      <c r="I134" s="21"/>
      <c r="J134" s="353"/>
    </row>
    <row r="135" spans="1:10" ht="15.6" x14ac:dyDescent="0.3">
      <c r="A135" s="14"/>
      <c r="B135" s="3"/>
      <c r="C135" s="94" t="s">
        <v>370</v>
      </c>
      <c r="D135" s="9"/>
      <c r="E135" s="100">
        <f>SUM(E126:E134)</f>
        <v>0</v>
      </c>
      <c r="F135" s="139">
        <f>SUM(F126:F134)</f>
        <v>0</v>
      </c>
      <c r="G135" s="100">
        <f t="shared" si="2"/>
        <v>0</v>
      </c>
      <c r="H135" s="3"/>
      <c r="I135" s="3"/>
      <c r="J135" s="342"/>
    </row>
    <row r="136" spans="1:10" ht="15.6" x14ac:dyDescent="0.3">
      <c r="A136" s="14"/>
      <c r="B136" s="3"/>
      <c r="C136" s="52" t="s">
        <v>384</v>
      </c>
      <c r="D136" s="9"/>
      <c r="E136" s="98"/>
      <c r="F136" s="98"/>
      <c r="G136" s="98"/>
      <c r="H136" s="3"/>
      <c r="I136" s="3"/>
      <c r="J136" s="342"/>
    </row>
    <row r="137" spans="1:10" ht="15.6" x14ac:dyDescent="0.3">
      <c r="A137" s="14">
        <f>A134+1</f>
        <v>92</v>
      </c>
      <c r="B137" s="3" t="s">
        <v>18</v>
      </c>
      <c r="C137" s="9" t="s">
        <v>385</v>
      </c>
      <c r="D137" s="9"/>
      <c r="E137" s="97"/>
      <c r="F137" s="133"/>
      <c r="G137" s="100">
        <f>SUM(E137:F137)</f>
        <v>0</v>
      </c>
      <c r="H137" s="16"/>
      <c r="I137" s="18"/>
      <c r="J137" s="342"/>
    </row>
    <row r="138" spans="1:10" ht="15.6" x14ac:dyDescent="0.3">
      <c r="A138" s="14">
        <f t="shared" ref="A138:A144" si="3">A137+1</f>
        <v>93</v>
      </c>
      <c r="B138" s="3" t="s">
        <v>18</v>
      </c>
      <c r="C138" s="9" t="s">
        <v>386</v>
      </c>
      <c r="D138" s="9"/>
      <c r="E138" s="97"/>
      <c r="F138" s="133"/>
      <c r="G138" s="100">
        <f t="shared" ref="G138:G145" si="4">SUM(E138:F138)</f>
        <v>0</v>
      </c>
      <c r="H138" s="22"/>
      <c r="I138" s="21"/>
      <c r="J138" s="342"/>
    </row>
    <row r="139" spans="1:10" ht="15.6" x14ac:dyDescent="0.3">
      <c r="A139" s="14">
        <f t="shared" si="3"/>
        <v>94</v>
      </c>
      <c r="B139" s="3" t="s">
        <v>18</v>
      </c>
      <c r="C139" s="9" t="s">
        <v>387</v>
      </c>
      <c r="D139" s="9"/>
      <c r="E139" s="97"/>
      <c r="F139" s="133"/>
      <c r="G139" s="100">
        <f t="shared" si="4"/>
        <v>0</v>
      </c>
      <c r="H139" s="22"/>
      <c r="I139" s="21">
        <f>0.07*H424</f>
        <v>0</v>
      </c>
      <c r="J139" s="347"/>
    </row>
    <row r="140" spans="1:10" ht="15.6" x14ac:dyDescent="0.3">
      <c r="A140" s="14">
        <f t="shared" si="3"/>
        <v>95</v>
      </c>
      <c r="B140" s="3" t="s">
        <v>18</v>
      </c>
      <c r="C140" s="9" t="s">
        <v>388</v>
      </c>
      <c r="D140" s="9"/>
      <c r="E140" s="140"/>
      <c r="F140" s="141"/>
      <c r="G140" s="100">
        <f t="shared" si="4"/>
        <v>0</v>
      </c>
      <c r="H140" s="22"/>
      <c r="I140" s="21"/>
      <c r="J140" s="347"/>
    </row>
    <row r="141" spans="1:10" ht="15.6" x14ac:dyDescent="0.3">
      <c r="A141" s="14">
        <f t="shared" si="3"/>
        <v>96</v>
      </c>
      <c r="B141" s="3" t="s">
        <v>18</v>
      </c>
      <c r="C141" s="9" t="s">
        <v>389</v>
      </c>
      <c r="D141" s="9"/>
      <c r="E141" s="140"/>
      <c r="F141" s="141"/>
      <c r="G141" s="100">
        <f t="shared" si="4"/>
        <v>0</v>
      </c>
      <c r="H141" s="22"/>
      <c r="I141" s="21"/>
      <c r="J141" s="347"/>
    </row>
    <row r="142" spans="1:10" ht="15.6" x14ac:dyDescent="0.3">
      <c r="A142" s="14">
        <f t="shared" si="3"/>
        <v>97</v>
      </c>
      <c r="B142" s="3" t="s">
        <v>18</v>
      </c>
      <c r="C142" s="9" t="s">
        <v>390</v>
      </c>
      <c r="D142" s="9"/>
      <c r="E142" s="140"/>
      <c r="F142" s="141"/>
      <c r="G142" s="100">
        <f t="shared" si="4"/>
        <v>0</v>
      </c>
      <c r="H142" s="22"/>
      <c r="I142" s="21"/>
      <c r="J142" s="347"/>
    </row>
    <row r="143" spans="1:10" ht="15.6" x14ac:dyDescent="0.3">
      <c r="A143" s="14">
        <f t="shared" si="3"/>
        <v>98</v>
      </c>
      <c r="B143" s="3" t="s">
        <v>18</v>
      </c>
      <c r="C143" s="9" t="s">
        <v>391</v>
      </c>
      <c r="D143" s="9"/>
      <c r="E143" s="140"/>
      <c r="F143" s="141"/>
      <c r="G143" s="100">
        <f t="shared" si="4"/>
        <v>0</v>
      </c>
      <c r="H143" s="22"/>
      <c r="I143" s="21"/>
      <c r="J143" s="347"/>
    </row>
    <row r="144" spans="1:10" ht="15.6" x14ac:dyDescent="0.3">
      <c r="A144" s="14">
        <f t="shared" si="3"/>
        <v>99</v>
      </c>
      <c r="B144" s="3" t="s">
        <v>18</v>
      </c>
      <c r="C144" s="9" t="s">
        <v>392</v>
      </c>
      <c r="D144" s="9"/>
      <c r="E144" s="97"/>
      <c r="F144" s="133"/>
      <c r="G144" s="100">
        <f t="shared" si="4"/>
        <v>0</v>
      </c>
      <c r="H144" s="22"/>
      <c r="I144" s="21"/>
      <c r="J144" s="347"/>
    </row>
    <row r="145" spans="1:10" ht="15.6" x14ac:dyDescent="0.3">
      <c r="A145" s="14"/>
      <c r="B145" s="3"/>
      <c r="C145" s="94" t="s">
        <v>351</v>
      </c>
      <c r="D145" s="9"/>
      <c r="E145" s="100">
        <f>SUM(E137:E144)</f>
        <v>0</v>
      </c>
      <c r="F145" s="139">
        <f>SUM(F137:F144)</f>
        <v>0</v>
      </c>
      <c r="G145" s="100">
        <f t="shared" si="4"/>
        <v>0</v>
      </c>
      <c r="H145" s="3"/>
      <c r="I145" s="3"/>
      <c r="J145" s="347"/>
    </row>
    <row r="146" spans="1:10" ht="15.6" x14ac:dyDescent="0.3">
      <c r="A146" s="14"/>
      <c r="B146" s="3"/>
      <c r="C146" s="52" t="s">
        <v>393</v>
      </c>
      <c r="D146" s="9"/>
      <c r="E146" s="98"/>
      <c r="F146" s="98"/>
      <c r="G146" s="98"/>
      <c r="H146" s="3"/>
      <c r="I146" s="3"/>
      <c r="J146" s="347"/>
    </row>
    <row r="147" spans="1:10" ht="15.6" x14ac:dyDescent="0.3">
      <c r="A147" s="14">
        <f>A144+1</f>
        <v>100</v>
      </c>
      <c r="B147" s="3" t="s">
        <v>18</v>
      </c>
      <c r="C147" s="9" t="s">
        <v>394</v>
      </c>
      <c r="D147" s="9"/>
      <c r="E147" s="97"/>
      <c r="F147" s="133"/>
      <c r="G147" s="100">
        <f>SUM(E147:F147)</f>
        <v>0</v>
      </c>
      <c r="H147" s="16"/>
      <c r="I147" s="18"/>
      <c r="J147" s="347"/>
    </row>
    <row r="148" spans="1:10" ht="15.6" x14ac:dyDescent="0.3">
      <c r="A148" s="14">
        <f t="shared" ref="A148:A154" si="5">A147+1</f>
        <v>101</v>
      </c>
      <c r="B148" s="3" t="s">
        <v>18</v>
      </c>
      <c r="C148" s="9" t="s">
        <v>395</v>
      </c>
      <c r="D148" s="9"/>
      <c r="E148" s="97"/>
      <c r="F148" s="133"/>
      <c r="G148" s="100">
        <f t="shared" ref="G148:G155" si="6">SUM(E148:F148)</f>
        <v>0</v>
      </c>
      <c r="H148" s="22"/>
      <c r="I148" s="21"/>
      <c r="J148" s="347"/>
    </row>
    <row r="149" spans="1:10" ht="15.6" x14ac:dyDescent="0.3">
      <c r="A149" s="14">
        <f t="shared" si="5"/>
        <v>102</v>
      </c>
      <c r="B149" s="3" t="s">
        <v>18</v>
      </c>
      <c r="C149" s="9" t="s">
        <v>396</v>
      </c>
      <c r="D149" s="9"/>
      <c r="E149" s="97"/>
      <c r="F149" s="133"/>
      <c r="G149" s="100">
        <f t="shared" si="6"/>
        <v>0</v>
      </c>
      <c r="H149" s="22"/>
      <c r="I149" s="21"/>
      <c r="J149" s="347"/>
    </row>
    <row r="150" spans="1:10" ht="15.6" x14ac:dyDescent="0.3">
      <c r="A150" s="14">
        <f t="shared" si="5"/>
        <v>103</v>
      </c>
      <c r="B150" s="3" t="s">
        <v>18</v>
      </c>
      <c r="C150" s="9" t="s">
        <v>397</v>
      </c>
      <c r="D150" s="9"/>
      <c r="E150" s="97"/>
      <c r="F150" s="133"/>
      <c r="G150" s="100">
        <f t="shared" si="6"/>
        <v>0</v>
      </c>
      <c r="H150" s="22"/>
      <c r="I150" s="21"/>
      <c r="J150" s="347"/>
    </row>
    <row r="151" spans="1:10" ht="15.6" x14ac:dyDescent="0.3">
      <c r="A151" s="14">
        <f t="shared" si="5"/>
        <v>104</v>
      </c>
      <c r="B151" s="3" t="s">
        <v>18</v>
      </c>
      <c r="C151" s="9" t="s">
        <v>398</v>
      </c>
      <c r="D151" s="143"/>
      <c r="E151" s="97"/>
      <c r="F151" s="133"/>
      <c r="G151" s="100">
        <f t="shared" si="6"/>
        <v>0</v>
      </c>
      <c r="H151" s="22"/>
      <c r="I151" s="21"/>
      <c r="J151" s="347"/>
    </row>
    <row r="152" spans="1:10" ht="15.6" x14ac:dyDescent="0.3">
      <c r="A152" s="14">
        <f t="shared" si="5"/>
        <v>105</v>
      </c>
      <c r="B152" s="3" t="s">
        <v>18</v>
      </c>
      <c r="C152" s="9" t="s">
        <v>399</v>
      </c>
      <c r="D152" s="7"/>
      <c r="E152" s="97"/>
      <c r="F152" s="133"/>
      <c r="G152" s="100">
        <f t="shared" si="6"/>
        <v>0</v>
      </c>
      <c r="H152" s="22"/>
      <c r="I152" s="21"/>
      <c r="J152" s="347"/>
    </row>
    <row r="153" spans="1:10" ht="15.6" x14ac:dyDescent="0.3">
      <c r="A153" s="14">
        <f t="shared" si="5"/>
        <v>106</v>
      </c>
      <c r="B153" s="3" t="s">
        <v>18</v>
      </c>
      <c r="C153" s="9" t="s">
        <v>400</v>
      </c>
      <c r="D153" s="7"/>
      <c r="E153" s="97"/>
      <c r="F153" s="133"/>
      <c r="G153" s="100">
        <f t="shared" si="6"/>
        <v>0</v>
      </c>
      <c r="H153" s="22"/>
      <c r="I153" s="21"/>
      <c r="J153" s="347"/>
    </row>
    <row r="154" spans="1:10" ht="15.6" x14ac:dyDescent="0.3">
      <c r="A154" s="14">
        <f t="shared" si="5"/>
        <v>107</v>
      </c>
      <c r="B154" s="3" t="s">
        <v>18</v>
      </c>
      <c r="C154" s="288" t="s">
        <v>79</v>
      </c>
      <c r="D154" s="288"/>
      <c r="E154" s="97"/>
      <c r="F154" s="133"/>
      <c r="G154" s="100">
        <f t="shared" si="6"/>
        <v>0</v>
      </c>
      <c r="H154" s="144"/>
      <c r="I154" s="145"/>
      <c r="J154" s="347"/>
    </row>
    <row r="155" spans="1:10" ht="15.6" x14ac:dyDescent="0.3">
      <c r="A155" s="14"/>
      <c r="B155" s="3"/>
      <c r="C155" s="94" t="s">
        <v>351</v>
      </c>
      <c r="D155" s="3"/>
      <c r="E155" s="100">
        <f>SUM(E147:E154)</f>
        <v>0</v>
      </c>
      <c r="F155" s="139">
        <f>SUM(F147:F154)</f>
        <v>0</v>
      </c>
      <c r="G155" s="100">
        <f t="shared" si="6"/>
        <v>0</v>
      </c>
      <c r="H155" s="3"/>
      <c r="I155" s="3"/>
      <c r="J155" s="342"/>
    </row>
    <row r="156" spans="1:10" ht="1.5" customHeight="1" x14ac:dyDescent="0.25">
      <c r="A156" s="14"/>
      <c r="B156" s="3"/>
      <c r="C156" s="3"/>
      <c r="D156" s="3"/>
      <c r="E156" s="98"/>
      <c r="F156" s="146"/>
      <c r="G156" s="98"/>
      <c r="H156" s="98"/>
      <c r="I156" s="3"/>
      <c r="J156" s="342"/>
    </row>
    <row r="157" spans="1:10" ht="3.75" customHeight="1" x14ac:dyDescent="0.25">
      <c r="A157" s="14"/>
      <c r="B157" s="3"/>
      <c r="C157" s="3"/>
      <c r="D157" s="3"/>
      <c r="E157" s="98"/>
      <c r="F157" s="146"/>
      <c r="G157" s="98"/>
      <c r="H157" s="98"/>
      <c r="I157" s="3"/>
      <c r="J157" s="342"/>
    </row>
    <row r="158" spans="1:10" ht="3.75" customHeight="1" x14ac:dyDescent="0.25">
      <c r="A158" s="14"/>
      <c r="B158" s="3"/>
      <c r="C158" s="3"/>
      <c r="D158" s="3"/>
      <c r="E158" s="98"/>
      <c r="F158" s="98"/>
      <c r="G158" s="98"/>
      <c r="H158" s="98"/>
      <c r="I158" s="3"/>
      <c r="J158" s="342"/>
    </row>
    <row r="159" spans="1:10" ht="18" x14ac:dyDescent="0.35">
      <c r="A159" s="14"/>
      <c r="B159" s="3"/>
      <c r="C159" s="3"/>
      <c r="D159" s="3"/>
      <c r="E159" s="318" t="s">
        <v>359</v>
      </c>
      <c r="F159" s="316" t="s">
        <v>357</v>
      </c>
      <c r="G159" s="318" t="s">
        <v>63</v>
      </c>
      <c r="H159" s="85" t="s">
        <v>360</v>
      </c>
      <c r="I159" s="132"/>
      <c r="J159" s="342"/>
    </row>
    <row r="160" spans="1:10" ht="18" x14ac:dyDescent="0.35">
      <c r="A160" s="147"/>
      <c r="B160" s="3"/>
      <c r="C160" s="52" t="s">
        <v>401</v>
      </c>
      <c r="D160" s="3"/>
      <c r="E160" s="98"/>
      <c r="F160" s="130" t="s">
        <v>359</v>
      </c>
      <c r="G160" s="98"/>
      <c r="H160" s="98"/>
      <c r="I160" s="3"/>
      <c r="J160" s="347"/>
    </row>
    <row r="161" spans="1:10" ht="15.6" x14ac:dyDescent="0.3">
      <c r="A161" s="147"/>
      <c r="B161" s="3"/>
      <c r="C161" s="63" t="s">
        <v>402</v>
      </c>
      <c r="D161" s="3"/>
      <c r="E161" s="98"/>
      <c r="F161" s="98"/>
      <c r="G161" s="98"/>
      <c r="H161" s="98"/>
      <c r="I161" s="3"/>
      <c r="J161" s="347"/>
    </row>
    <row r="162" spans="1:10" ht="15.6" x14ac:dyDescent="0.3">
      <c r="A162" s="14">
        <f>A154+1</f>
        <v>108</v>
      </c>
      <c r="B162" s="3" t="s">
        <v>18</v>
      </c>
      <c r="C162" s="9" t="s">
        <v>403</v>
      </c>
      <c r="D162" s="9"/>
      <c r="E162" s="97"/>
      <c r="F162" s="133"/>
      <c r="G162" s="100">
        <f>SUM(E162:F162)</f>
        <v>0</v>
      </c>
      <c r="H162" s="122"/>
      <c r="I162" s="18"/>
      <c r="J162" s="342"/>
    </row>
    <row r="163" spans="1:10" ht="15.6" x14ac:dyDescent="0.3">
      <c r="A163" s="14">
        <f>A162+1</f>
        <v>109</v>
      </c>
      <c r="B163" s="3" t="s">
        <v>18</v>
      </c>
      <c r="C163" s="9" t="s">
        <v>404</v>
      </c>
      <c r="D163" s="9"/>
      <c r="E163" s="97"/>
      <c r="F163" s="133"/>
      <c r="G163" s="100">
        <f>SUM(E163:F163)</f>
        <v>0</v>
      </c>
      <c r="H163" s="16"/>
      <c r="I163" s="18"/>
      <c r="J163" s="342"/>
    </row>
    <row r="164" spans="1:10" ht="15.6" x14ac:dyDescent="0.3">
      <c r="A164" s="14"/>
      <c r="B164" s="3"/>
      <c r="C164" s="52" t="s">
        <v>351</v>
      </c>
      <c r="D164" s="3"/>
      <c r="E164" s="100">
        <f>SUM(E162:E163)</f>
        <v>0</v>
      </c>
      <c r="F164" s="139">
        <f>SUM(F162:F163)</f>
        <v>0</v>
      </c>
      <c r="G164" s="100">
        <f>SUM(E164:F164)</f>
        <v>0</v>
      </c>
      <c r="H164" s="3"/>
      <c r="I164" s="3"/>
      <c r="J164" s="342"/>
    </row>
    <row r="165" spans="1:10" ht="15.6" x14ac:dyDescent="0.3">
      <c r="A165" s="148"/>
      <c r="B165" s="3"/>
      <c r="C165" s="52" t="s">
        <v>405</v>
      </c>
      <c r="D165" s="3"/>
      <c r="E165" s="98"/>
      <c r="F165" s="98"/>
      <c r="G165" s="98"/>
      <c r="H165" s="98"/>
      <c r="I165" s="3"/>
      <c r="J165" s="347"/>
    </row>
    <row r="166" spans="1:10" ht="15.6" x14ac:dyDescent="0.3">
      <c r="A166" s="14">
        <f>A163+1</f>
        <v>110</v>
      </c>
      <c r="B166" s="3" t="s">
        <v>18</v>
      </c>
      <c r="C166" s="9" t="s">
        <v>406</v>
      </c>
      <c r="D166" s="9"/>
      <c r="E166" s="97"/>
      <c r="F166" s="133"/>
      <c r="G166" s="100">
        <f t="shared" ref="G166:G173" si="7">E166+F166</f>
        <v>0</v>
      </c>
      <c r="H166" s="122"/>
      <c r="I166" s="18"/>
      <c r="J166" s="347"/>
    </row>
    <row r="167" spans="1:10" ht="15.6" x14ac:dyDescent="0.3">
      <c r="A167" s="14">
        <f t="shared" ref="A167:A173" si="8">A166+1</f>
        <v>111</v>
      </c>
      <c r="B167" s="3" t="s">
        <v>18</v>
      </c>
      <c r="C167" s="9" t="s">
        <v>407</v>
      </c>
      <c r="D167" s="9"/>
      <c r="E167" s="97"/>
      <c r="F167" s="133"/>
      <c r="G167" s="100">
        <f t="shared" si="7"/>
        <v>0</v>
      </c>
      <c r="H167" s="16"/>
      <c r="I167" s="18"/>
      <c r="J167" s="347"/>
    </row>
    <row r="168" spans="1:10" ht="15.6" x14ac:dyDescent="0.3">
      <c r="A168" s="14">
        <f t="shared" si="8"/>
        <v>112</v>
      </c>
      <c r="B168" s="3" t="s">
        <v>18</v>
      </c>
      <c r="C168" s="9" t="s">
        <v>408</v>
      </c>
      <c r="D168" s="9"/>
      <c r="E168" s="97"/>
      <c r="F168" s="133"/>
      <c r="G168" s="100">
        <f t="shared" si="7"/>
        <v>0</v>
      </c>
      <c r="H168" s="122"/>
      <c r="I168" s="18"/>
      <c r="J168" s="347"/>
    </row>
    <row r="169" spans="1:10" ht="15.6" x14ac:dyDescent="0.3">
      <c r="A169" s="14">
        <f t="shared" si="8"/>
        <v>113</v>
      </c>
      <c r="B169" s="3" t="s">
        <v>18</v>
      </c>
      <c r="C169" s="9" t="s">
        <v>409</v>
      </c>
      <c r="D169" s="9"/>
      <c r="E169" s="97"/>
      <c r="F169" s="133"/>
      <c r="G169" s="100">
        <f t="shared" si="7"/>
        <v>0</v>
      </c>
      <c r="H169" s="16"/>
      <c r="I169" s="18"/>
      <c r="J169" s="347"/>
    </row>
    <row r="170" spans="1:10" ht="15.6" x14ac:dyDescent="0.3">
      <c r="A170" s="14">
        <f t="shared" si="8"/>
        <v>114</v>
      </c>
      <c r="B170" s="3" t="s">
        <v>18</v>
      </c>
      <c r="C170" s="9" t="s">
        <v>410</v>
      </c>
      <c r="D170" s="9"/>
      <c r="E170" s="97"/>
      <c r="F170" s="133"/>
      <c r="G170" s="100">
        <f t="shared" si="7"/>
        <v>0</v>
      </c>
      <c r="H170" s="122"/>
      <c r="I170" s="18"/>
      <c r="J170" s="347"/>
    </row>
    <row r="171" spans="1:10" ht="15.6" x14ac:dyDescent="0.3">
      <c r="A171" s="14">
        <f t="shared" si="8"/>
        <v>115</v>
      </c>
      <c r="B171" s="3" t="s">
        <v>18</v>
      </c>
      <c r="C171" s="9" t="s">
        <v>411</v>
      </c>
      <c r="D171" s="9"/>
      <c r="E171" s="97"/>
      <c r="F171" s="133"/>
      <c r="G171" s="100">
        <f t="shared" si="7"/>
        <v>0</v>
      </c>
      <c r="H171" s="16"/>
      <c r="I171" s="18"/>
      <c r="J171" s="347"/>
    </row>
    <row r="172" spans="1:10" ht="15.6" x14ac:dyDescent="0.3">
      <c r="A172" s="14">
        <f t="shared" si="8"/>
        <v>116</v>
      </c>
      <c r="B172" s="3" t="s">
        <v>18</v>
      </c>
      <c r="C172" s="9" t="s">
        <v>412</v>
      </c>
      <c r="D172" s="9"/>
      <c r="E172" s="97"/>
      <c r="F172" s="133"/>
      <c r="G172" s="100">
        <f t="shared" si="7"/>
        <v>0</v>
      </c>
      <c r="H172" s="122"/>
      <c r="I172" s="18"/>
      <c r="J172" s="347"/>
    </row>
    <row r="173" spans="1:10" ht="15.6" x14ac:dyDescent="0.3">
      <c r="A173" s="14">
        <f t="shared" si="8"/>
        <v>117</v>
      </c>
      <c r="B173" s="3" t="s">
        <v>18</v>
      </c>
      <c r="C173" s="288" t="s">
        <v>79</v>
      </c>
      <c r="D173" s="288"/>
      <c r="E173" s="97"/>
      <c r="F173" s="133"/>
      <c r="G173" s="100">
        <f t="shared" si="7"/>
        <v>0</v>
      </c>
      <c r="H173" s="16"/>
      <c r="I173" s="18"/>
      <c r="J173" s="342"/>
    </row>
    <row r="174" spans="1:10" ht="15.6" x14ac:dyDescent="0.3">
      <c r="A174" s="14"/>
      <c r="B174" s="3"/>
      <c r="C174" s="52" t="s">
        <v>351</v>
      </c>
      <c r="D174" s="3"/>
      <c r="E174" s="100">
        <f>SUM(E166:E173)</f>
        <v>0</v>
      </c>
      <c r="F174" s="139">
        <f>SUM(F166:F173)</f>
        <v>0</v>
      </c>
      <c r="G174" s="139">
        <f>SUM(G166:G173)</f>
        <v>0</v>
      </c>
      <c r="H174" s="3"/>
      <c r="I174" s="3"/>
      <c r="J174" s="342"/>
    </row>
    <row r="175" spans="1:10" ht="15.6" x14ac:dyDescent="0.3">
      <c r="A175" s="148"/>
      <c r="B175" s="3"/>
      <c r="C175" s="52" t="s">
        <v>413</v>
      </c>
      <c r="D175" s="3"/>
      <c r="E175" s="98"/>
      <c r="F175" s="98"/>
      <c r="G175" s="98"/>
      <c r="H175" s="98"/>
      <c r="I175" s="3"/>
      <c r="J175" s="347"/>
    </row>
    <row r="176" spans="1:10" ht="15.6" x14ac:dyDescent="0.3">
      <c r="A176" s="14">
        <f>A173+1</f>
        <v>118</v>
      </c>
      <c r="B176" s="3" t="s">
        <v>18</v>
      </c>
      <c r="C176" s="9" t="s">
        <v>414</v>
      </c>
      <c r="D176" s="9"/>
      <c r="E176" s="97"/>
      <c r="F176" s="133"/>
      <c r="G176" s="100">
        <f t="shared" ref="G176:G186" si="9">E176+F176</f>
        <v>0</v>
      </c>
      <c r="H176" s="122"/>
      <c r="I176" s="18"/>
      <c r="J176" s="347"/>
    </row>
    <row r="177" spans="1:10" ht="15.6" x14ac:dyDescent="0.3">
      <c r="A177" s="14">
        <f t="shared" ref="A177:A184" si="10">A176+1</f>
        <v>119</v>
      </c>
      <c r="B177" s="3" t="s">
        <v>18</v>
      </c>
      <c r="C177" s="9" t="s">
        <v>415</v>
      </c>
      <c r="D177" s="9"/>
      <c r="E177" s="97"/>
      <c r="F177" s="133"/>
      <c r="G177" s="100">
        <f t="shared" si="9"/>
        <v>0</v>
      </c>
      <c r="H177" s="16"/>
      <c r="I177" s="18"/>
      <c r="J177" s="347"/>
    </row>
    <row r="178" spans="1:10" ht="15.6" x14ac:dyDescent="0.3">
      <c r="A178" s="14">
        <f t="shared" si="10"/>
        <v>120</v>
      </c>
      <c r="B178" s="3" t="s">
        <v>18</v>
      </c>
      <c r="C178" s="9" t="s">
        <v>416</v>
      </c>
      <c r="D178" s="9"/>
      <c r="E178" s="97"/>
      <c r="F178" s="133"/>
      <c r="G178" s="100">
        <f t="shared" si="9"/>
        <v>0</v>
      </c>
      <c r="H178" s="122"/>
      <c r="I178" s="18"/>
      <c r="J178" s="347"/>
    </row>
    <row r="179" spans="1:10" ht="15.6" x14ac:dyDescent="0.3">
      <c r="A179" s="14">
        <f t="shared" si="10"/>
        <v>121</v>
      </c>
      <c r="B179" s="3" t="s">
        <v>18</v>
      </c>
      <c r="C179" s="9" t="s">
        <v>417</v>
      </c>
      <c r="D179" s="9"/>
      <c r="E179" s="140"/>
      <c r="F179" s="141"/>
      <c r="G179" s="142">
        <f t="shared" si="9"/>
        <v>0</v>
      </c>
      <c r="H179" s="120"/>
      <c r="I179" s="21"/>
      <c r="J179" s="347"/>
    </row>
    <row r="180" spans="1:10" ht="15.6" x14ac:dyDescent="0.3">
      <c r="A180" s="14">
        <f t="shared" si="10"/>
        <v>122</v>
      </c>
      <c r="B180" s="3" t="s">
        <v>18</v>
      </c>
      <c r="C180" s="9" t="s">
        <v>418</v>
      </c>
      <c r="D180" s="9"/>
      <c r="E180" s="97"/>
      <c r="F180" s="133"/>
      <c r="G180" s="100">
        <f t="shared" si="9"/>
        <v>0</v>
      </c>
      <c r="H180" s="16"/>
      <c r="I180" s="18"/>
      <c r="J180" s="347"/>
    </row>
    <row r="181" spans="1:10" ht="15.6" x14ac:dyDescent="0.3">
      <c r="A181" s="14">
        <f t="shared" si="10"/>
        <v>123</v>
      </c>
      <c r="B181" s="3" t="s">
        <v>18</v>
      </c>
      <c r="C181" s="9" t="s">
        <v>419</v>
      </c>
      <c r="D181" s="9"/>
      <c r="E181" s="97"/>
      <c r="F181" s="133"/>
      <c r="G181" s="100">
        <f t="shared" si="9"/>
        <v>0</v>
      </c>
      <c r="H181" s="122"/>
      <c r="I181" s="18"/>
      <c r="J181" s="347"/>
    </row>
    <row r="182" spans="1:10" ht="15.6" x14ac:dyDescent="0.3">
      <c r="A182" s="14">
        <f t="shared" si="10"/>
        <v>124</v>
      </c>
      <c r="B182" s="3" t="s">
        <v>18</v>
      </c>
      <c r="C182" s="9" t="s">
        <v>420</v>
      </c>
      <c r="D182" s="9"/>
      <c r="E182" s="97"/>
      <c r="F182" s="133"/>
      <c r="G182" s="100">
        <f t="shared" si="9"/>
        <v>0</v>
      </c>
      <c r="H182" s="16"/>
      <c r="I182" s="18"/>
      <c r="J182" s="347"/>
    </row>
    <row r="183" spans="1:10" ht="15.6" x14ac:dyDescent="0.3">
      <c r="A183" s="14">
        <f t="shared" si="10"/>
        <v>125</v>
      </c>
      <c r="B183" s="3" t="s">
        <v>18</v>
      </c>
      <c r="C183" s="9" t="s">
        <v>421</v>
      </c>
      <c r="D183" s="9"/>
      <c r="E183" s="97"/>
      <c r="F183" s="133"/>
      <c r="G183" s="100">
        <f t="shared" si="9"/>
        <v>0</v>
      </c>
      <c r="H183" s="122"/>
      <c r="I183" s="18"/>
      <c r="J183" s="347"/>
    </row>
    <row r="184" spans="1:10" ht="15.6" x14ac:dyDescent="0.3">
      <c r="A184" s="14">
        <f t="shared" si="10"/>
        <v>126</v>
      </c>
      <c r="B184" s="3" t="s">
        <v>18</v>
      </c>
      <c r="C184" s="288" t="s">
        <v>79</v>
      </c>
      <c r="D184" s="289"/>
      <c r="E184" s="97"/>
      <c r="F184" s="133"/>
      <c r="G184" s="100">
        <f t="shared" si="9"/>
        <v>0</v>
      </c>
      <c r="H184" s="16"/>
      <c r="I184" s="18"/>
      <c r="J184" s="347"/>
    </row>
    <row r="185" spans="1:10" ht="15.6" x14ac:dyDescent="0.3">
      <c r="A185" s="14">
        <v>127</v>
      </c>
      <c r="B185" s="3"/>
      <c r="C185" s="288" t="s">
        <v>79</v>
      </c>
      <c r="D185" s="289"/>
      <c r="E185" s="97"/>
      <c r="F185" s="133"/>
      <c r="G185" s="100">
        <f t="shared" ref="G185" si="11">E185+F185</f>
        <v>0</v>
      </c>
      <c r="H185" s="16"/>
      <c r="I185" s="18"/>
      <c r="J185" s="347"/>
    </row>
    <row r="186" spans="1:10" ht="15.6" x14ac:dyDescent="0.3">
      <c r="A186" s="14">
        <v>128</v>
      </c>
      <c r="B186" s="3"/>
      <c r="C186" s="288" t="s">
        <v>79</v>
      </c>
      <c r="D186" s="289"/>
      <c r="E186" s="97"/>
      <c r="F186" s="133"/>
      <c r="G186" s="100">
        <f t="shared" si="9"/>
        <v>0</v>
      </c>
      <c r="H186" s="16"/>
      <c r="I186" s="18"/>
      <c r="J186" s="342"/>
    </row>
    <row r="187" spans="1:10" ht="15.6" x14ac:dyDescent="0.3">
      <c r="A187" s="14">
        <v>129</v>
      </c>
      <c r="B187" s="3" t="s">
        <v>18</v>
      </c>
      <c r="C187" s="52" t="s">
        <v>351</v>
      </c>
      <c r="D187" s="9"/>
      <c r="E187" s="100">
        <f>SUM(E176:E186)</f>
        <v>0</v>
      </c>
      <c r="F187" s="139">
        <f>SUM(F176:F186)</f>
        <v>0</v>
      </c>
      <c r="G187" s="139">
        <f>SUM(G176:G186)</f>
        <v>0</v>
      </c>
      <c r="H187" s="16"/>
      <c r="I187" s="18"/>
      <c r="J187" s="347"/>
    </row>
    <row r="188" spans="1:10" x14ac:dyDescent="0.25">
      <c r="A188" s="14"/>
      <c r="B188" s="3"/>
      <c r="C188" s="3"/>
      <c r="D188" s="3"/>
      <c r="E188" s="98"/>
      <c r="F188" s="98"/>
      <c r="G188" s="98"/>
      <c r="H188" s="3"/>
      <c r="I188" s="3"/>
      <c r="J188" s="342"/>
    </row>
    <row r="189" spans="1:10" ht="15.6" x14ac:dyDescent="0.3">
      <c r="A189" s="14">
        <f>A187+1</f>
        <v>130</v>
      </c>
      <c r="B189" s="3" t="s">
        <v>18</v>
      </c>
      <c r="C189" s="52" t="s">
        <v>422</v>
      </c>
      <c r="D189" s="3"/>
      <c r="E189" s="100">
        <f>E118+E124+E135+E145+E155+E164+E174+E187</f>
        <v>0</v>
      </c>
      <c r="F189" s="139">
        <f>F118+F124+F135+F145+F155+F164+F174+F187</f>
        <v>0</v>
      </c>
      <c r="G189" s="139">
        <f>F189+E189</f>
        <v>0</v>
      </c>
      <c r="H189" s="3"/>
      <c r="I189" s="3"/>
      <c r="J189" s="342"/>
    </row>
    <row r="190" spans="1:10" x14ac:dyDescent="0.25">
      <c r="A190" s="14"/>
      <c r="B190" s="3"/>
      <c r="C190" s="3"/>
      <c r="D190" s="3"/>
      <c r="E190" s="98"/>
      <c r="F190" s="98"/>
      <c r="G190" s="98"/>
      <c r="H190" s="3"/>
      <c r="I190" s="3"/>
      <c r="J190" s="342"/>
    </row>
    <row r="191" spans="1:10" ht="15.6" x14ac:dyDescent="0.3">
      <c r="A191" s="14"/>
      <c r="B191" s="3"/>
      <c r="C191" s="52" t="s">
        <v>423</v>
      </c>
      <c r="D191" s="3"/>
      <c r="E191" s="149">
        <f>E189-E174</f>
        <v>0</v>
      </c>
      <c r="F191" s="150">
        <f>F189-F174</f>
        <v>0</v>
      </c>
      <c r="G191" s="100">
        <f>SUM(E191:F191)</f>
        <v>0</v>
      </c>
      <c r="H191" s="3"/>
      <c r="I191" s="3"/>
      <c r="J191" s="342"/>
    </row>
    <row r="192" spans="1:10" ht="15.6" x14ac:dyDescent="0.3">
      <c r="A192" s="14"/>
      <c r="B192" s="3"/>
      <c r="C192" s="63" t="s">
        <v>424</v>
      </c>
      <c r="D192" s="3"/>
      <c r="E192" s="98"/>
      <c r="F192" s="98"/>
      <c r="G192" s="98"/>
      <c r="H192" s="3"/>
      <c r="I192" s="3"/>
      <c r="J192" s="347"/>
    </row>
    <row r="193" spans="1:10" ht="15.6" x14ac:dyDescent="0.3">
      <c r="A193" s="14"/>
      <c r="B193" s="3"/>
      <c r="C193" s="3"/>
      <c r="D193" s="3"/>
      <c r="E193" s="3"/>
      <c r="F193" s="3"/>
      <c r="G193" s="3"/>
      <c r="H193" s="3"/>
      <c r="I193" s="3"/>
      <c r="J193" s="347"/>
    </row>
    <row r="194" spans="1:10" ht="15.6" x14ac:dyDescent="0.3">
      <c r="A194" s="14"/>
      <c r="B194" s="3"/>
      <c r="C194" s="64"/>
      <c r="D194" s="10"/>
      <c r="E194" s="98"/>
      <c r="F194" s="151"/>
      <c r="G194" s="3" t="str">
        <f>IF(F41&lt;&gt;G189,"             Sources and Uses do NOT match!","                  Ok, Sources and Uses match!")</f>
        <v xml:space="preserve">                  Ok, Sources and Uses match!</v>
      </c>
      <c r="H194" s="9"/>
      <c r="I194" s="9"/>
      <c r="J194" s="347"/>
    </row>
    <row r="195" spans="1:10" ht="15.6" x14ac:dyDescent="0.3">
      <c r="A195" s="148"/>
      <c r="B195" s="9"/>
      <c r="C195" s="3"/>
      <c r="D195" s="3"/>
      <c r="E195" s="98"/>
      <c r="F195" s="98"/>
      <c r="G195" s="10" t="str">
        <f>IF(F41&gt;G189,"Sources exceed Uses by:",IF(F41&lt;G189,"Uses exceed Sources by:",""))</f>
        <v/>
      </c>
      <c r="H195" s="248">
        <f>IF(F41&gt;G189,F41-G189,G189-F41)</f>
        <v>0</v>
      </c>
      <c r="I195" s="98"/>
      <c r="J195" s="347"/>
    </row>
    <row r="196" spans="1:10" ht="15.6" x14ac:dyDescent="0.3">
      <c r="A196" s="148"/>
      <c r="B196" s="9"/>
      <c r="C196" s="3"/>
      <c r="D196" s="3"/>
      <c r="E196" s="3"/>
      <c r="F196" s="3"/>
      <c r="G196" s="3"/>
      <c r="H196" s="3"/>
      <c r="I196" s="3"/>
      <c r="J196" s="347"/>
    </row>
    <row r="197" spans="1:10" ht="15.6" x14ac:dyDescent="0.3">
      <c r="A197" s="14">
        <f>A189+1</f>
        <v>131</v>
      </c>
      <c r="B197" s="9"/>
      <c r="C197" s="9"/>
      <c r="D197" s="9"/>
      <c r="E197" s="9"/>
      <c r="F197" s="9"/>
      <c r="G197" s="9"/>
      <c r="H197" s="9"/>
      <c r="I197" s="9"/>
      <c r="J197" s="347"/>
    </row>
    <row r="198" spans="1:10" ht="15.6" x14ac:dyDescent="0.3">
      <c r="A198" s="14"/>
      <c r="B198" s="9"/>
      <c r="C198" s="94" t="s">
        <v>425</v>
      </c>
      <c r="D198" s="9"/>
      <c r="E198" s="9"/>
      <c r="F198" s="9"/>
      <c r="G198" s="9"/>
      <c r="H198" s="9"/>
      <c r="I198" s="9"/>
      <c r="J198" s="347"/>
    </row>
    <row r="199" spans="1:10" ht="15.6" x14ac:dyDescent="0.3">
      <c r="A199" s="14"/>
      <c r="B199" s="9"/>
      <c r="C199" s="9" t="s">
        <v>426</v>
      </c>
      <c r="D199" s="9"/>
      <c r="E199" s="9"/>
      <c r="F199" s="152"/>
      <c r="G199" s="9"/>
      <c r="H199" s="9"/>
      <c r="I199" s="9"/>
      <c r="J199" s="347"/>
    </row>
    <row r="200" spans="1:10" ht="15.6" x14ac:dyDescent="0.3">
      <c r="A200" s="148"/>
      <c r="B200" s="9"/>
      <c r="C200" s="9"/>
      <c r="D200" s="9"/>
      <c r="E200" s="9"/>
      <c r="F200" s="9"/>
      <c r="G200" s="9"/>
      <c r="H200" s="9"/>
      <c r="I200" s="9"/>
      <c r="J200" s="347"/>
    </row>
    <row r="201" spans="1:10" ht="15.6" x14ac:dyDescent="0.3">
      <c r="A201" s="148"/>
      <c r="B201" s="9"/>
      <c r="C201" s="9" t="s">
        <v>427</v>
      </c>
      <c r="D201" s="9"/>
      <c r="E201" s="9"/>
      <c r="F201" s="9"/>
      <c r="G201" s="9"/>
      <c r="H201" s="9"/>
      <c r="I201" s="9"/>
      <c r="J201" s="347"/>
    </row>
    <row r="202" spans="1:10" ht="15.6" x14ac:dyDescent="0.3">
      <c r="A202" s="14"/>
      <c r="B202" s="9"/>
      <c r="C202" s="9" t="s">
        <v>428</v>
      </c>
      <c r="D202" s="9"/>
      <c r="E202" s="9"/>
      <c r="F202" s="9"/>
      <c r="G202" s="9"/>
      <c r="H202" s="9"/>
      <c r="I202" s="9"/>
      <c r="J202" s="347"/>
    </row>
    <row r="203" spans="1:10" ht="15.6" x14ac:dyDescent="0.3">
      <c r="A203" s="14"/>
      <c r="B203" s="9"/>
      <c r="C203" s="9" t="s">
        <v>429</v>
      </c>
      <c r="D203" s="9"/>
      <c r="E203" s="9"/>
      <c r="F203" s="3"/>
      <c r="G203" s="98"/>
      <c r="H203" s="3"/>
      <c r="I203" s="9"/>
      <c r="J203" s="347"/>
    </row>
    <row r="204" spans="1:10" ht="15.6" x14ac:dyDescent="0.3">
      <c r="A204" s="14"/>
      <c r="B204" s="9"/>
      <c r="C204" s="9" t="s">
        <v>430</v>
      </c>
      <c r="D204" s="9"/>
      <c r="E204" s="9"/>
      <c r="F204" s="3"/>
      <c r="G204" s="146"/>
      <c r="H204" s="3"/>
      <c r="I204" s="9"/>
      <c r="J204" s="347"/>
    </row>
    <row r="205" spans="1:10" ht="15.6" x14ac:dyDescent="0.3">
      <c r="A205" s="14"/>
      <c r="B205" s="9"/>
      <c r="C205" s="9"/>
      <c r="D205" s="9"/>
      <c r="E205" s="9"/>
      <c r="F205" s="3"/>
      <c r="G205" s="146"/>
      <c r="H205" s="3"/>
      <c r="I205" s="9"/>
      <c r="J205" s="347"/>
    </row>
    <row r="206" spans="1:10" ht="0.75" customHeight="1" x14ac:dyDescent="0.3">
      <c r="A206" s="148"/>
      <c r="B206" s="9"/>
      <c r="C206" s="9"/>
      <c r="D206" s="9"/>
      <c r="E206" s="9"/>
      <c r="F206" s="3"/>
      <c r="G206" s="146"/>
      <c r="H206" s="3"/>
      <c r="I206" s="9"/>
      <c r="J206" s="347"/>
    </row>
    <row r="207" spans="1:10" ht="16.2" thickBot="1" x14ac:dyDescent="0.35">
      <c r="A207" s="403"/>
      <c r="B207" s="404"/>
      <c r="C207" s="362"/>
      <c r="D207" s="362"/>
      <c r="E207" s="362"/>
      <c r="F207" s="362"/>
      <c r="G207" s="362"/>
      <c r="H207" s="362"/>
      <c r="I207" s="362"/>
      <c r="J207" s="405"/>
    </row>
    <row r="208" spans="1:10" ht="23.4" thickBot="1" x14ac:dyDescent="0.45">
      <c r="A208" s="406" t="s">
        <v>241</v>
      </c>
      <c r="B208" s="407"/>
      <c r="C208" s="408" t="s">
        <v>431</v>
      </c>
      <c r="D208" s="409"/>
      <c r="E208" s="409"/>
      <c r="F208" s="409"/>
      <c r="G208" s="409"/>
      <c r="H208" s="409"/>
      <c r="I208" s="409"/>
      <c r="J208" s="410"/>
    </row>
    <row r="209" spans="1:10" ht="22.8" x14ac:dyDescent="0.4">
      <c r="A209" s="155" t="s">
        <v>432</v>
      </c>
      <c r="B209" s="154"/>
      <c r="C209" s="2"/>
      <c r="D209" s="2"/>
      <c r="E209" s="2"/>
      <c r="F209" s="2"/>
      <c r="G209" s="2"/>
      <c r="H209" s="3"/>
      <c r="I209" s="85"/>
      <c r="J209" s="354"/>
    </row>
    <row r="210" spans="1:10" ht="23.4" thickBot="1" x14ac:dyDescent="0.45">
      <c r="A210" s="89">
        <f>D4</f>
        <v>0</v>
      </c>
      <c r="B210" s="2"/>
      <c r="C210" s="153"/>
      <c r="D210" s="154"/>
      <c r="E210" s="154"/>
      <c r="F210" s="155"/>
      <c r="G210" s="155"/>
      <c r="H210" s="154"/>
      <c r="I210" s="154"/>
      <c r="J210" s="355"/>
    </row>
    <row r="211" spans="1:10" ht="23.4" thickBot="1" x14ac:dyDescent="0.45">
      <c r="A211" s="411" t="s">
        <v>433</v>
      </c>
      <c r="B211" s="412"/>
      <c r="C211" s="413"/>
      <c r="D211" s="414"/>
      <c r="E211" s="414"/>
      <c r="F211" s="414"/>
      <c r="G211" s="415"/>
      <c r="H211" s="414"/>
      <c r="I211" s="414"/>
      <c r="J211" s="416"/>
    </row>
    <row r="212" spans="1:10" ht="15.6" x14ac:dyDescent="0.3">
      <c r="A212" s="14"/>
      <c r="B212" s="3"/>
      <c r="C212" s="417"/>
      <c r="D212" s="417"/>
      <c r="E212" s="417"/>
      <c r="F212" s="417"/>
      <c r="G212" s="417"/>
      <c r="H212" s="417"/>
      <c r="I212" s="417"/>
      <c r="J212" s="347"/>
    </row>
    <row r="213" spans="1:10" ht="17.399999999999999" x14ac:dyDescent="0.3">
      <c r="A213" s="14"/>
      <c r="B213" s="3"/>
      <c r="C213" s="128" t="s">
        <v>434</v>
      </c>
      <c r="D213" s="9"/>
      <c r="E213" s="49" t="s">
        <v>435</v>
      </c>
      <c r="F213" s="49" t="s">
        <v>436</v>
      </c>
      <c r="G213" s="49" t="s">
        <v>437</v>
      </c>
      <c r="H213" s="49" t="s">
        <v>63</v>
      </c>
      <c r="I213" s="49" t="s">
        <v>438</v>
      </c>
      <c r="J213" s="346">
        <f t="shared" ref="J213:J218" si="12">((E215+G215)*I215)*12</f>
        <v>0</v>
      </c>
    </row>
    <row r="214" spans="1:10" ht="15.6" x14ac:dyDescent="0.3">
      <c r="A214" s="14"/>
      <c r="B214" s="3"/>
      <c r="C214" s="9" t="s">
        <v>42</v>
      </c>
      <c r="D214" s="9"/>
      <c r="E214" s="156" t="s">
        <v>439</v>
      </c>
      <c r="F214" s="49" t="s">
        <v>440</v>
      </c>
      <c r="G214" s="49" t="s">
        <v>441</v>
      </c>
      <c r="H214" s="49" t="s">
        <v>442</v>
      </c>
      <c r="I214" s="49" t="s">
        <v>66</v>
      </c>
      <c r="J214" s="346">
        <f t="shared" si="12"/>
        <v>0</v>
      </c>
    </row>
    <row r="215" spans="1:10" ht="15.6" x14ac:dyDescent="0.3">
      <c r="A215" s="14"/>
      <c r="B215" s="3"/>
      <c r="C215" s="9"/>
      <c r="D215" s="9" t="s">
        <v>67</v>
      </c>
      <c r="E215" s="97">
        <v>0</v>
      </c>
      <c r="F215" s="97">
        <v>0</v>
      </c>
      <c r="G215" s="97">
        <v>0</v>
      </c>
      <c r="H215" s="160">
        <f t="shared" ref="H215:H220" si="13">IF(I215&gt;0,E215-F215+G215,0)</f>
        <v>0</v>
      </c>
      <c r="I215" s="157">
        <f>'Part 1'!D92</f>
        <v>0</v>
      </c>
      <c r="J215" s="346">
        <f t="shared" si="12"/>
        <v>0</v>
      </c>
    </row>
    <row r="216" spans="1:10" ht="15.6" x14ac:dyDescent="0.3">
      <c r="A216" s="14"/>
      <c r="B216" s="3"/>
      <c r="C216" s="9"/>
      <c r="D216" s="9" t="s">
        <v>443</v>
      </c>
      <c r="E216" s="97">
        <v>0</v>
      </c>
      <c r="F216" s="97">
        <v>0</v>
      </c>
      <c r="G216" s="97">
        <v>0</v>
      </c>
      <c r="H216" s="160">
        <f t="shared" si="13"/>
        <v>0</v>
      </c>
      <c r="I216" s="157">
        <f>'Part 1'!D93</f>
        <v>0</v>
      </c>
      <c r="J216" s="346">
        <f t="shared" si="12"/>
        <v>0</v>
      </c>
    </row>
    <row r="217" spans="1:10" ht="15.6" x14ac:dyDescent="0.3">
      <c r="A217" s="14"/>
      <c r="B217" s="3"/>
      <c r="C217" s="9"/>
      <c r="D217" s="9" t="s">
        <v>444</v>
      </c>
      <c r="E217" s="97">
        <v>0</v>
      </c>
      <c r="F217" s="97">
        <v>0</v>
      </c>
      <c r="G217" s="97">
        <v>0</v>
      </c>
      <c r="H217" s="160">
        <f t="shared" si="13"/>
        <v>0</v>
      </c>
      <c r="I217" s="157">
        <f>'Part 1'!D94</f>
        <v>0</v>
      </c>
      <c r="J217" s="346">
        <f t="shared" si="12"/>
        <v>0</v>
      </c>
    </row>
    <row r="218" spans="1:10" ht="15.6" x14ac:dyDescent="0.3">
      <c r="A218" s="14"/>
      <c r="B218" s="3"/>
      <c r="C218" s="9"/>
      <c r="D218" s="9" t="s">
        <v>445</v>
      </c>
      <c r="E218" s="97">
        <v>0</v>
      </c>
      <c r="F218" s="97">
        <v>0</v>
      </c>
      <c r="G218" s="97">
        <v>0</v>
      </c>
      <c r="H218" s="160">
        <f t="shared" si="13"/>
        <v>0</v>
      </c>
      <c r="I218" s="157">
        <f>'Part 1'!D95</f>
        <v>0</v>
      </c>
      <c r="J218" s="346">
        <f t="shared" si="12"/>
        <v>0</v>
      </c>
    </row>
    <row r="219" spans="1:10" ht="15.6" x14ac:dyDescent="0.3">
      <c r="A219" s="14"/>
      <c r="B219" s="3"/>
      <c r="C219" s="9"/>
      <c r="D219" s="9" t="s">
        <v>446</v>
      </c>
      <c r="E219" s="97">
        <v>0</v>
      </c>
      <c r="F219" s="97">
        <v>0</v>
      </c>
      <c r="G219" s="97">
        <v>0</v>
      </c>
      <c r="H219" s="160">
        <f t="shared" si="13"/>
        <v>0</v>
      </c>
      <c r="I219" s="158">
        <f>'Part 1'!D96</f>
        <v>0</v>
      </c>
      <c r="J219" s="346"/>
    </row>
    <row r="220" spans="1:10" ht="15.6" x14ac:dyDescent="0.3">
      <c r="A220" s="14"/>
      <c r="B220" s="3"/>
      <c r="C220" s="9"/>
      <c r="D220" s="9" t="s">
        <v>447</v>
      </c>
      <c r="E220" s="97">
        <v>0</v>
      </c>
      <c r="F220" s="97">
        <v>0</v>
      </c>
      <c r="G220" s="97">
        <v>0</v>
      </c>
      <c r="H220" s="160">
        <f t="shared" si="13"/>
        <v>0</v>
      </c>
      <c r="I220" s="158">
        <f>'Part 1'!D97</f>
        <v>0</v>
      </c>
      <c r="J220" s="346"/>
    </row>
    <row r="221" spans="1:10" ht="15.6" x14ac:dyDescent="0.3">
      <c r="A221" s="14"/>
      <c r="B221" s="3"/>
      <c r="C221" s="3"/>
      <c r="D221" s="3"/>
      <c r="E221" s="3"/>
      <c r="F221" s="98"/>
      <c r="G221" s="3"/>
      <c r="H221" s="3" t="s">
        <v>351</v>
      </c>
      <c r="I221" s="107">
        <f>SUM(I215:I220)</f>
        <v>0</v>
      </c>
      <c r="J221" s="346">
        <f t="shared" ref="J221:J226" si="14">((E223+G223)*I223)*12</f>
        <v>0</v>
      </c>
    </row>
    <row r="222" spans="1:10" ht="15.6" x14ac:dyDescent="0.3">
      <c r="A222" s="14"/>
      <c r="B222" s="3"/>
      <c r="C222" s="9" t="s">
        <v>448</v>
      </c>
      <c r="D222" s="9"/>
      <c r="E222" s="9"/>
      <c r="F222" s="103"/>
      <c r="G222" s="103"/>
      <c r="H222" s="159"/>
      <c r="I222" s="54"/>
      <c r="J222" s="346">
        <f t="shared" si="14"/>
        <v>0</v>
      </c>
    </row>
    <row r="223" spans="1:10" ht="15.6" x14ac:dyDescent="0.3">
      <c r="A223" s="14"/>
      <c r="B223" s="3"/>
      <c r="C223" s="9"/>
      <c r="D223" s="9" t="s">
        <v>67</v>
      </c>
      <c r="E223" s="97">
        <v>0</v>
      </c>
      <c r="F223" s="97">
        <v>0</v>
      </c>
      <c r="G223" s="97">
        <v>0</v>
      </c>
      <c r="H223" s="160">
        <f t="shared" ref="H223:H228" si="15">IF(I223&gt;0,E223-F223+G223,0)</f>
        <v>0</v>
      </c>
      <c r="I223" s="157">
        <f>'Part 1'!E92</f>
        <v>0</v>
      </c>
      <c r="J223" s="346">
        <f t="shared" si="14"/>
        <v>0</v>
      </c>
    </row>
    <row r="224" spans="1:10" ht="15.6" x14ac:dyDescent="0.3">
      <c r="A224" s="14"/>
      <c r="B224" s="3"/>
      <c r="C224" s="9"/>
      <c r="D224" s="9" t="s">
        <v>443</v>
      </c>
      <c r="E224" s="97">
        <v>0</v>
      </c>
      <c r="F224" s="97">
        <v>0</v>
      </c>
      <c r="G224" s="97">
        <v>0</v>
      </c>
      <c r="H224" s="160">
        <f t="shared" si="15"/>
        <v>0</v>
      </c>
      <c r="I224" s="158">
        <f>'Part 1'!E93</f>
        <v>0</v>
      </c>
      <c r="J224" s="346">
        <f t="shared" si="14"/>
        <v>0</v>
      </c>
    </row>
    <row r="225" spans="1:10" ht="15.6" x14ac:dyDescent="0.3">
      <c r="A225" s="14"/>
      <c r="B225" s="3"/>
      <c r="C225" s="9"/>
      <c r="D225" s="9" t="s">
        <v>444</v>
      </c>
      <c r="E225" s="97">
        <v>0</v>
      </c>
      <c r="F225" s="97">
        <v>0</v>
      </c>
      <c r="G225" s="97">
        <v>0</v>
      </c>
      <c r="H225" s="160">
        <f t="shared" si="15"/>
        <v>0</v>
      </c>
      <c r="I225" s="158">
        <f>'Part 1'!E94</f>
        <v>0</v>
      </c>
      <c r="J225" s="346">
        <f t="shared" si="14"/>
        <v>0</v>
      </c>
    </row>
    <row r="226" spans="1:10" ht="15.6" x14ac:dyDescent="0.3">
      <c r="A226" s="14"/>
      <c r="B226" s="3"/>
      <c r="C226" s="9"/>
      <c r="D226" s="9" t="s">
        <v>445</v>
      </c>
      <c r="E226" s="97">
        <v>0</v>
      </c>
      <c r="F226" s="97">
        <v>0</v>
      </c>
      <c r="G226" s="97">
        <v>0</v>
      </c>
      <c r="H226" s="160">
        <f t="shared" si="15"/>
        <v>0</v>
      </c>
      <c r="I226" s="158">
        <f>'Part 1'!E95</f>
        <v>0</v>
      </c>
      <c r="J226" s="346">
        <f t="shared" si="14"/>
        <v>0</v>
      </c>
    </row>
    <row r="227" spans="1:10" ht="15.6" x14ac:dyDescent="0.3">
      <c r="A227" s="14"/>
      <c r="B227" s="3"/>
      <c r="C227" s="9"/>
      <c r="D227" s="9" t="s">
        <v>446</v>
      </c>
      <c r="E227" s="97">
        <v>0</v>
      </c>
      <c r="F227" s="97">
        <v>0</v>
      </c>
      <c r="G227" s="97">
        <v>0</v>
      </c>
      <c r="H227" s="160">
        <f t="shared" si="15"/>
        <v>0</v>
      </c>
      <c r="I227" s="158">
        <f>'Part 1'!E96</f>
        <v>0</v>
      </c>
      <c r="J227" s="346"/>
    </row>
    <row r="228" spans="1:10" ht="15.6" x14ac:dyDescent="0.3">
      <c r="A228" s="14"/>
      <c r="B228" s="3"/>
      <c r="C228" s="9"/>
      <c r="D228" s="9" t="s">
        <v>447</v>
      </c>
      <c r="E228" s="97">
        <v>0</v>
      </c>
      <c r="F228" s="97">
        <v>0</v>
      </c>
      <c r="G228" s="97">
        <v>0</v>
      </c>
      <c r="H228" s="160">
        <f t="shared" si="15"/>
        <v>0</v>
      </c>
      <c r="I228" s="158">
        <f>'Part 1'!E97</f>
        <v>0</v>
      </c>
      <c r="J228" s="346"/>
    </row>
    <row r="229" spans="1:10" ht="15.6" x14ac:dyDescent="0.3">
      <c r="A229" s="14"/>
      <c r="B229" s="3"/>
      <c r="C229" s="3"/>
      <c r="D229" s="3"/>
      <c r="E229" s="54"/>
      <c r="F229" s="98"/>
      <c r="G229" s="98"/>
      <c r="H229" s="3" t="s">
        <v>351</v>
      </c>
      <c r="I229" s="107">
        <f>SUM(I223:I228)</f>
        <v>0</v>
      </c>
      <c r="J229" s="346"/>
    </row>
    <row r="230" spans="1:10" ht="15.6" x14ac:dyDescent="0.3">
      <c r="A230" s="319"/>
      <c r="B230" s="266"/>
      <c r="C230" s="3"/>
      <c r="D230" s="3"/>
      <c r="E230" s="3"/>
      <c r="F230" s="3"/>
      <c r="G230" s="3"/>
      <c r="H230" s="3" t="s">
        <v>63</v>
      </c>
      <c r="I230" s="107">
        <f>SUM(I221+I229)</f>
        <v>0</v>
      </c>
      <c r="J230" s="302"/>
    </row>
    <row r="231" spans="1:10" ht="15.6" x14ac:dyDescent="0.3">
      <c r="A231" s="3"/>
      <c r="B231" s="3"/>
      <c r="C231" s="3"/>
      <c r="D231" s="3"/>
      <c r="E231" s="3"/>
      <c r="F231" s="3"/>
      <c r="G231" s="3"/>
      <c r="H231" s="3"/>
      <c r="I231" s="9"/>
      <c r="J231" s="342"/>
    </row>
    <row r="232" spans="1:10" ht="15.6" x14ac:dyDescent="0.3">
      <c r="A232" s="3"/>
      <c r="B232" s="3"/>
      <c r="C232" s="3" t="s">
        <v>449</v>
      </c>
      <c r="D232" s="3"/>
      <c r="E232" s="3"/>
      <c r="F232" s="3"/>
      <c r="G232" s="3" t="s">
        <v>450</v>
      </c>
      <c r="H232" s="3"/>
      <c r="I232" s="9" t="s">
        <v>451</v>
      </c>
      <c r="J232" s="342"/>
    </row>
    <row r="233" spans="1:10" ht="15.6" x14ac:dyDescent="0.3">
      <c r="A233" s="3"/>
      <c r="B233" s="3"/>
      <c r="C233" s="3"/>
      <c r="D233" s="3"/>
      <c r="E233" s="3"/>
      <c r="F233" s="3"/>
      <c r="G233" s="290"/>
      <c r="H233" s="3"/>
      <c r="I233" s="291"/>
      <c r="J233" s="342"/>
    </row>
    <row r="234" spans="1:10" ht="15.6" x14ac:dyDescent="0.3">
      <c r="A234" s="3"/>
      <c r="B234" s="3"/>
      <c r="C234" s="3"/>
      <c r="D234" s="3"/>
      <c r="E234" s="3"/>
      <c r="F234" s="3"/>
      <c r="G234" s="3"/>
      <c r="H234" s="3"/>
      <c r="I234" s="9"/>
      <c r="J234" s="342"/>
    </row>
    <row r="235" spans="1:10" x14ac:dyDescent="0.25">
      <c r="A235" s="85" t="s">
        <v>452</v>
      </c>
      <c r="B235" s="2"/>
      <c r="C235" s="3"/>
      <c r="D235" s="3"/>
      <c r="E235" s="3"/>
      <c r="F235" s="3"/>
      <c r="G235" s="3"/>
      <c r="H235" s="3"/>
      <c r="I235" s="3"/>
      <c r="J235" s="339"/>
    </row>
    <row r="236" spans="1:10" x14ac:dyDescent="0.25">
      <c r="A236" s="14"/>
      <c r="B236" s="3"/>
      <c r="C236" s="3" t="s">
        <v>453</v>
      </c>
      <c r="D236" s="3"/>
      <c r="E236" s="3"/>
      <c r="F236" s="3" t="s">
        <v>454</v>
      </c>
      <c r="G236" s="3"/>
      <c r="H236" s="3"/>
      <c r="I236" s="3"/>
      <c r="J236" s="342"/>
    </row>
    <row r="237" spans="1:10" ht="17.399999999999999" x14ac:dyDescent="0.3">
      <c r="A237" s="14"/>
      <c r="B237" s="3"/>
      <c r="C237" s="128"/>
      <c r="D237" s="3"/>
      <c r="E237" s="3"/>
      <c r="F237" s="3"/>
      <c r="G237" s="3"/>
      <c r="H237" s="3"/>
      <c r="I237" s="3"/>
      <c r="J237" s="347"/>
    </row>
    <row r="238" spans="1:10" ht="15.6" x14ac:dyDescent="0.3">
      <c r="A238" s="14"/>
      <c r="B238" s="3"/>
      <c r="C238" s="94" t="s">
        <v>455</v>
      </c>
      <c r="D238" s="9"/>
      <c r="E238" s="9"/>
      <c r="F238" s="89" t="s">
        <v>456</v>
      </c>
      <c r="G238" s="89"/>
      <c r="H238" s="3"/>
      <c r="I238" s="9"/>
      <c r="J238" s="347"/>
    </row>
    <row r="239" spans="1:10" ht="15.6" x14ac:dyDescent="0.3">
      <c r="A239" s="148"/>
      <c r="B239" s="9"/>
      <c r="C239" s="161" t="s">
        <v>457</v>
      </c>
      <c r="D239" s="181">
        <f>'Part 1'!F148</f>
        <v>0</v>
      </c>
      <c r="E239" s="161" t="s">
        <v>458</v>
      </c>
      <c r="F239" s="62"/>
      <c r="G239" s="9" t="s">
        <v>459</v>
      </c>
      <c r="H239" s="3"/>
      <c r="I239" s="107">
        <f>D239*F239</f>
        <v>0</v>
      </c>
      <c r="J239" s="347"/>
    </row>
    <row r="240" spans="1:10" ht="15.6" x14ac:dyDescent="0.3">
      <c r="A240" s="14"/>
      <c r="B240" s="3"/>
      <c r="C240" s="9"/>
      <c r="D240" s="9"/>
      <c r="E240" s="9"/>
      <c r="F240" s="9"/>
      <c r="G240" s="9"/>
      <c r="H240" s="3"/>
      <c r="I240" s="162"/>
      <c r="J240" s="347"/>
    </row>
    <row r="241" spans="1:10" ht="15.6" x14ac:dyDescent="0.3">
      <c r="A241" s="14"/>
      <c r="B241" s="3"/>
      <c r="C241" s="94" t="s">
        <v>460</v>
      </c>
      <c r="D241" s="89" t="s">
        <v>461</v>
      </c>
      <c r="E241" s="89" t="s">
        <v>462</v>
      </c>
      <c r="F241" s="89" t="s">
        <v>463</v>
      </c>
      <c r="G241" s="89" t="s">
        <v>464</v>
      </c>
      <c r="H241" s="89" t="s">
        <v>465</v>
      </c>
      <c r="I241" s="191" t="s">
        <v>466</v>
      </c>
      <c r="J241" s="347"/>
    </row>
    <row r="242" spans="1:10" ht="15.6" x14ac:dyDescent="0.3">
      <c r="A242" s="14"/>
      <c r="B242" s="3"/>
      <c r="C242" s="3" t="s">
        <v>64</v>
      </c>
      <c r="D242" s="163"/>
      <c r="E242" s="163"/>
      <c r="F242" s="163"/>
      <c r="G242" s="163"/>
      <c r="H242" s="163"/>
      <c r="I242" s="163"/>
      <c r="J242" s="342"/>
    </row>
    <row r="243" spans="1:10" ht="15.6" x14ac:dyDescent="0.3">
      <c r="A243" s="14"/>
      <c r="B243" s="3"/>
      <c r="C243" s="3" t="s">
        <v>467</v>
      </c>
      <c r="D243" s="163"/>
      <c r="E243" s="163"/>
      <c r="F243" s="163"/>
      <c r="G243" s="163"/>
      <c r="H243" s="163"/>
      <c r="I243" s="163"/>
      <c r="J243" s="347"/>
    </row>
    <row r="244" spans="1:10" x14ac:dyDescent="0.25">
      <c r="A244" s="14"/>
      <c r="B244" s="3"/>
      <c r="C244" s="3"/>
      <c r="D244" s="3"/>
      <c r="E244" s="3"/>
      <c r="F244" s="3"/>
      <c r="G244" s="3"/>
      <c r="H244" s="3"/>
      <c r="I244" s="3"/>
      <c r="J244" s="342"/>
    </row>
    <row r="245" spans="1:10" ht="15.6" x14ac:dyDescent="0.3">
      <c r="A245" s="14"/>
      <c r="B245" s="3"/>
      <c r="C245" s="9" t="s">
        <v>468</v>
      </c>
      <c r="D245" s="9"/>
      <c r="E245" s="9"/>
      <c r="F245" s="89" t="s">
        <v>269</v>
      </c>
      <c r="G245" s="62"/>
      <c r="H245" s="9"/>
      <c r="I245" s="3"/>
      <c r="J245" s="347"/>
    </row>
    <row r="246" spans="1:10" x14ac:dyDescent="0.25">
      <c r="A246" s="14"/>
      <c r="B246" s="3"/>
      <c r="C246" s="3"/>
      <c r="D246" s="3"/>
      <c r="E246" s="3"/>
      <c r="F246" s="2"/>
      <c r="G246" s="3"/>
      <c r="H246" s="3"/>
      <c r="I246" s="3"/>
      <c r="J246" s="342"/>
    </row>
    <row r="247" spans="1:10" ht="15.6" x14ac:dyDescent="0.3">
      <c r="A247" s="14"/>
      <c r="B247" s="3"/>
      <c r="C247" s="9" t="s">
        <v>469</v>
      </c>
      <c r="D247" s="77"/>
      <c r="E247" s="78"/>
      <c r="F247" s="89" t="s">
        <v>269</v>
      </c>
      <c r="G247" s="62"/>
      <c r="H247" s="9"/>
      <c r="I247" s="164"/>
      <c r="J247" s="347"/>
    </row>
    <row r="248" spans="1:10" ht="15.6" x14ac:dyDescent="0.3">
      <c r="A248" s="14"/>
      <c r="B248" s="3"/>
      <c r="C248" s="94" t="s">
        <v>470</v>
      </c>
      <c r="D248" s="3"/>
      <c r="E248" s="3"/>
      <c r="F248" s="3"/>
      <c r="G248" s="3"/>
      <c r="H248" s="3"/>
      <c r="I248" s="3"/>
      <c r="J248" s="351">
        <f>IF(AND(I221&gt;0,SUM(E250:H250)&lt;0.000001),1,0)</f>
        <v>0</v>
      </c>
    </row>
    <row r="249" spans="1:10" ht="15.6" x14ac:dyDescent="0.3">
      <c r="A249" s="14"/>
      <c r="B249" s="3"/>
      <c r="C249" s="94" t="s">
        <v>471</v>
      </c>
      <c r="D249" s="9"/>
      <c r="E249" s="63" t="s">
        <v>472</v>
      </c>
      <c r="F249" s="63" t="s">
        <v>473</v>
      </c>
      <c r="G249" s="63" t="s">
        <v>474</v>
      </c>
      <c r="H249" s="63" t="s">
        <v>475</v>
      </c>
      <c r="I249" s="63" t="s">
        <v>476</v>
      </c>
      <c r="J249" s="351">
        <f>IF(AND(I229&gt;0,SUM(E251:H251)&lt;0.000001),1,0)</f>
        <v>0</v>
      </c>
    </row>
    <row r="250" spans="1:10" ht="15.6" x14ac:dyDescent="0.3">
      <c r="A250" s="14"/>
      <c r="B250" s="3"/>
      <c r="C250" s="3" t="s">
        <v>64</v>
      </c>
      <c r="D250" s="9"/>
      <c r="E250" s="106"/>
      <c r="F250" s="106"/>
      <c r="G250" s="106"/>
      <c r="H250" s="106"/>
      <c r="I250" s="106"/>
      <c r="J250" s="351">
        <f>IF(AND(D239&gt;0,SUM(E252:H252)&lt;0.000001),1,0)</f>
        <v>0</v>
      </c>
    </row>
    <row r="251" spans="1:10" ht="15.6" x14ac:dyDescent="0.3">
      <c r="A251" s="14"/>
      <c r="B251" s="3"/>
      <c r="C251" s="3" t="s">
        <v>467</v>
      </c>
      <c r="D251" s="9"/>
      <c r="E251" s="106"/>
      <c r="F251" s="106"/>
      <c r="G251" s="106"/>
      <c r="H251" s="106"/>
      <c r="I251" s="106"/>
      <c r="J251" s="347"/>
    </row>
    <row r="252" spans="1:10" ht="15.6" x14ac:dyDescent="0.3">
      <c r="A252" s="14"/>
      <c r="B252" s="3"/>
      <c r="C252" s="3" t="s">
        <v>477</v>
      </c>
      <c r="D252" s="9"/>
      <c r="E252" s="106"/>
      <c r="F252" s="106"/>
      <c r="G252" s="106"/>
      <c r="H252" s="106"/>
      <c r="I252" s="106"/>
      <c r="J252" s="342"/>
    </row>
    <row r="253" spans="1:10" ht="15.6" x14ac:dyDescent="0.3">
      <c r="A253" s="14"/>
      <c r="B253" s="3"/>
      <c r="C253" s="3" t="s">
        <v>478</v>
      </c>
      <c r="D253" s="9"/>
      <c r="E253" s="106"/>
      <c r="F253" s="106"/>
      <c r="G253" s="106"/>
      <c r="H253" s="106"/>
      <c r="I253" s="106"/>
      <c r="J253" s="347"/>
    </row>
    <row r="254" spans="1:10" ht="15.6" x14ac:dyDescent="0.3">
      <c r="A254" s="14"/>
      <c r="B254" s="3"/>
      <c r="C254" s="3"/>
      <c r="D254" s="9"/>
      <c r="E254" s="292"/>
      <c r="F254" s="292"/>
      <c r="G254" s="292"/>
      <c r="H254" s="292"/>
      <c r="I254" s="292"/>
      <c r="J254" s="347"/>
    </row>
    <row r="255" spans="1:10" ht="15.6" x14ac:dyDescent="0.3">
      <c r="A255" s="14"/>
      <c r="B255" s="3"/>
      <c r="C255" s="3" t="s">
        <v>479</v>
      </c>
      <c r="D255" s="9"/>
      <c r="E255" s="292"/>
      <c r="F255" s="292"/>
      <c r="G255" s="292"/>
      <c r="H255" s="292"/>
      <c r="I255" s="292"/>
      <c r="J255" s="347"/>
    </row>
    <row r="256" spans="1:10" ht="15.6" x14ac:dyDescent="0.3">
      <c r="A256" s="14"/>
      <c r="B256" s="3"/>
      <c r="C256" s="3" t="s">
        <v>480</v>
      </c>
      <c r="D256" s="9"/>
      <c r="E256" s="292"/>
      <c r="F256" s="292"/>
      <c r="G256" s="292"/>
      <c r="H256" s="292"/>
      <c r="I256" s="292"/>
      <c r="J256" s="347"/>
    </row>
    <row r="257" spans="1:10" ht="15.6" x14ac:dyDescent="0.3">
      <c r="A257" s="14"/>
      <c r="B257" s="3"/>
      <c r="C257" s="3"/>
      <c r="D257" s="9"/>
      <c r="E257" s="292"/>
      <c r="F257" s="292"/>
      <c r="G257" s="292"/>
      <c r="H257" s="292"/>
      <c r="I257" s="292"/>
      <c r="J257" s="347"/>
    </row>
    <row r="258" spans="1:10" ht="15.6" x14ac:dyDescent="0.3">
      <c r="A258" s="14"/>
      <c r="B258" s="3"/>
      <c r="C258" s="293"/>
      <c r="D258" s="294"/>
      <c r="E258" s="295"/>
      <c r="F258" s="295"/>
      <c r="G258" s="295"/>
      <c r="H258" s="295"/>
      <c r="I258" s="296"/>
      <c r="J258" s="347"/>
    </row>
    <row r="259" spans="1:10" ht="15.6" x14ac:dyDescent="0.3">
      <c r="A259" s="14"/>
      <c r="B259" s="3"/>
      <c r="C259" s="297"/>
      <c r="D259" s="298"/>
      <c r="E259" s="299"/>
      <c r="F259" s="299"/>
      <c r="G259" s="299"/>
      <c r="H259" s="299"/>
      <c r="I259" s="300"/>
      <c r="J259" s="347"/>
    </row>
    <row r="260" spans="1:10" ht="15.6" x14ac:dyDescent="0.3">
      <c r="A260" s="14"/>
      <c r="B260" s="3"/>
      <c r="C260" s="3"/>
      <c r="D260" s="3"/>
      <c r="E260" s="3"/>
      <c r="F260" s="3"/>
      <c r="G260" s="3"/>
      <c r="H260" s="3"/>
      <c r="I260" s="3"/>
      <c r="J260" s="347"/>
    </row>
    <row r="261" spans="1:10" ht="15.6" x14ac:dyDescent="0.3">
      <c r="A261" s="14"/>
      <c r="B261" s="3"/>
      <c r="C261" s="3" t="s">
        <v>481</v>
      </c>
      <c r="D261" s="9"/>
      <c r="E261" s="3"/>
      <c r="F261" s="3"/>
      <c r="G261" s="3"/>
      <c r="H261" s="9"/>
      <c r="I261" s="9"/>
      <c r="J261" s="347"/>
    </row>
    <row r="262" spans="1:10" ht="15.6" x14ac:dyDescent="0.3">
      <c r="A262" s="14"/>
      <c r="B262" s="3"/>
      <c r="C262" s="3" t="s">
        <v>482</v>
      </c>
      <c r="D262" s="3"/>
      <c r="E262" s="7"/>
      <c r="F262" s="7"/>
      <c r="G262" s="7"/>
      <c r="H262" s="7"/>
      <c r="I262" s="7"/>
      <c r="J262" s="347"/>
    </row>
    <row r="263" spans="1:10" x14ac:dyDescent="0.25">
      <c r="A263" s="14"/>
      <c r="B263" s="3"/>
      <c r="C263" s="3"/>
      <c r="D263" s="3"/>
      <c r="E263" s="7"/>
      <c r="F263" s="7"/>
      <c r="G263" s="7"/>
      <c r="H263" s="7"/>
      <c r="I263" s="7"/>
      <c r="J263" s="342"/>
    </row>
    <row r="264" spans="1:10" ht="15.6" x14ac:dyDescent="0.3">
      <c r="A264" s="14">
        <f>A251+1</f>
        <v>1</v>
      </c>
      <c r="B264" s="3" t="s">
        <v>18</v>
      </c>
      <c r="C264" s="94" t="s">
        <v>483</v>
      </c>
      <c r="D264" s="9"/>
      <c r="E264" s="7"/>
      <c r="F264" s="7"/>
      <c r="G264" s="7"/>
      <c r="H264" s="7"/>
      <c r="I264" s="7"/>
      <c r="J264" s="342"/>
    </row>
    <row r="265" spans="1:10" ht="15.6" x14ac:dyDescent="0.3">
      <c r="A265" s="14"/>
      <c r="B265" s="3"/>
      <c r="C265" s="9"/>
      <c r="D265" s="9"/>
      <c r="E265" s="3"/>
      <c r="F265" s="146"/>
      <c r="G265" s="3"/>
      <c r="H265" s="7"/>
      <c r="I265" s="7"/>
      <c r="J265" s="342"/>
    </row>
    <row r="266" spans="1:10" ht="15.6" x14ac:dyDescent="0.3">
      <c r="A266" s="14"/>
      <c r="B266" s="3"/>
      <c r="C266" s="9" t="s">
        <v>484</v>
      </c>
      <c r="D266" s="3"/>
      <c r="E266" s="63"/>
      <c r="F266" s="63"/>
      <c r="G266" s="3"/>
      <c r="H266" s="63"/>
      <c r="I266" s="63"/>
      <c r="J266" s="342"/>
    </row>
    <row r="267" spans="1:10" ht="15.6" x14ac:dyDescent="0.3">
      <c r="A267" s="14"/>
      <c r="B267" s="3"/>
      <c r="C267" s="9" t="s">
        <v>485</v>
      </c>
      <c r="D267" s="3"/>
      <c r="E267" s="63"/>
      <c r="F267" s="63"/>
      <c r="G267" s="3"/>
      <c r="H267" s="63"/>
      <c r="I267" s="63"/>
      <c r="J267" s="342"/>
    </row>
    <row r="268" spans="1:10" ht="15.6" x14ac:dyDescent="0.3">
      <c r="A268" s="14"/>
      <c r="B268" s="3"/>
      <c r="C268" s="9"/>
      <c r="D268" s="88"/>
      <c r="E268" s="63" t="s">
        <v>486</v>
      </c>
      <c r="F268" s="63" t="s">
        <v>487</v>
      </c>
      <c r="G268" s="63" t="s">
        <v>488</v>
      </c>
      <c r="H268" s="63"/>
      <c r="I268" s="63"/>
      <c r="J268" s="342"/>
    </row>
    <row r="269" spans="1:10" ht="15.6" x14ac:dyDescent="0.3">
      <c r="A269" s="14"/>
      <c r="B269" s="3"/>
      <c r="C269" s="9"/>
      <c r="D269" s="10" t="s">
        <v>489</v>
      </c>
      <c r="E269" s="29"/>
      <c r="F269" s="18"/>
      <c r="G269" s="18"/>
      <c r="H269" s="3"/>
      <c r="I269" s="3"/>
      <c r="J269" s="342"/>
    </row>
    <row r="270" spans="1:10" ht="15.6" x14ac:dyDescent="0.3">
      <c r="A270" s="14"/>
      <c r="B270" s="3"/>
      <c r="C270" s="9"/>
      <c r="D270" s="10" t="s">
        <v>490</v>
      </c>
      <c r="E270" s="118"/>
      <c r="F270" s="165"/>
      <c r="G270" s="29"/>
      <c r="H270" s="3"/>
      <c r="I270" s="3"/>
      <c r="J270" s="342"/>
    </row>
    <row r="271" spans="1:10" x14ac:dyDescent="0.25">
      <c r="A271" s="14"/>
      <c r="B271" s="3"/>
      <c r="C271" s="3"/>
      <c r="D271" s="10" t="s">
        <v>491</v>
      </c>
      <c r="E271" s="118"/>
      <c r="F271" s="165"/>
      <c r="G271" s="29"/>
      <c r="H271" s="3"/>
      <c r="I271" s="3"/>
      <c r="J271" s="342"/>
    </row>
    <row r="272" spans="1:10" x14ac:dyDescent="0.25">
      <c r="A272" s="14"/>
      <c r="B272" s="3"/>
      <c r="C272" s="3"/>
      <c r="D272" s="10" t="s">
        <v>492</v>
      </c>
      <c r="E272" s="118"/>
      <c r="F272" s="165"/>
      <c r="G272" s="29"/>
      <c r="H272" s="3"/>
      <c r="I272" s="3"/>
      <c r="J272" s="342"/>
    </row>
    <row r="273" spans="1:10" x14ac:dyDescent="0.25">
      <c r="A273" s="14"/>
      <c r="B273" s="3"/>
      <c r="C273" s="3"/>
      <c r="D273" s="10" t="s">
        <v>493</v>
      </c>
      <c r="E273" s="118"/>
      <c r="F273" s="166"/>
      <c r="G273" s="31"/>
      <c r="H273" s="3"/>
      <c r="I273" s="3"/>
      <c r="J273" s="342"/>
    </row>
    <row r="274" spans="1:10" x14ac:dyDescent="0.25">
      <c r="A274" s="14"/>
      <c r="B274" s="3"/>
      <c r="C274" s="3"/>
      <c r="D274" s="10" t="s">
        <v>494</v>
      </c>
      <c r="E274" s="118"/>
      <c r="F274" s="166"/>
      <c r="G274" s="31"/>
      <c r="H274" s="3"/>
      <c r="I274" s="3"/>
      <c r="J274" s="342"/>
    </row>
    <row r="275" spans="1:10" x14ac:dyDescent="0.25">
      <c r="A275" s="14"/>
      <c r="B275" s="3"/>
      <c r="C275" s="3"/>
      <c r="D275" s="10" t="s">
        <v>495</v>
      </c>
      <c r="E275" s="119"/>
      <c r="F275" s="166"/>
      <c r="G275" s="31"/>
      <c r="H275" s="3"/>
      <c r="I275" s="3"/>
      <c r="J275" s="342"/>
    </row>
    <row r="276" spans="1:10" x14ac:dyDescent="0.25">
      <c r="A276" s="14"/>
      <c r="B276" s="3"/>
      <c r="C276" s="3"/>
      <c r="D276" s="10" t="s">
        <v>496</v>
      </c>
      <c r="E276" s="119"/>
      <c r="F276" s="166"/>
      <c r="G276" s="31"/>
      <c r="H276" s="3"/>
      <c r="I276" s="3"/>
      <c r="J276" s="342"/>
    </row>
    <row r="277" spans="1:10" x14ac:dyDescent="0.25">
      <c r="A277" s="14"/>
      <c r="B277" s="3"/>
      <c r="C277" s="3"/>
      <c r="D277" s="10" t="s">
        <v>497</v>
      </c>
      <c r="E277" s="119"/>
      <c r="F277" s="166"/>
      <c r="G277" s="31"/>
      <c r="H277" s="3"/>
      <c r="I277" s="3"/>
      <c r="J277" s="342"/>
    </row>
    <row r="278" spans="1:10" x14ac:dyDescent="0.25">
      <c r="A278" s="14"/>
      <c r="B278" s="3"/>
      <c r="C278" s="3"/>
      <c r="D278" s="10" t="s">
        <v>498</v>
      </c>
      <c r="E278" s="119"/>
      <c r="F278" s="166"/>
      <c r="G278" s="31"/>
      <c r="H278" s="3"/>
      <c r="I278" s="3"/>
      <c r="J278" s="342"/>
    </row>
    <row r="279" spans="1:10" x14ac:dyDescent="0.25">
      <c r="A279" s="14"/>
      <c r="B279" s="3"/>
      <c r="C279" s="3"/>
      <c r="D279" s="10" t="s">
        <v>499</v>
      </c>
      <c r="E279" s="119"/>
      <c r="F279" s="166"/>
      <c r="G279" s="31"/>
      <c r="H279" s="3"/>
      <c r="I279" s="3"/>
      <c r="J279" s="342"/>
    </row>
    <row r="280" spans="1:10" x14ac:dyDescent="0.25">
      <c r="A280" s="14"/>
      <c r="B280" s="3"/>
      <c r="C280" s="3"/>
      <c r="D280" s="10" t="s">
        <v>500</v>
      </c>
      <c r="E280" s="119"/>
      <c r="F280" s="166"/>
      <c r="G280" s="31"/>
      <c r="H280" s="3"/>
      <c r="I280" s="3"/>
      <c r="J280" s="342"/>
    </row>
    <row r="281" spans="1:10" x14ac:dyDescent="0.25">
      <c r="A281" s="14"/>
      <c r="B281" s="3"/>
      <c r="C281" s="3"/>
      <c r="D281" s="10" t="s">
        <v>501</v>
      </c>
      <c r="E281" s="119"/>
      <c r="F281" s="166"/>
      <c r="G281" s="31"/>
      <c r="H281" s="3"/>
      <c r="I281" s="3"/>
      <c r="J281" s="342"/>
    </row>
    <row r="282" spans="1:10" x14ac:dyDescent="0.25">
      <c r="A282" s="14"/>
      <c r="B282" s="3"/>
      <c r="C282" s="3"/>
      <c r="D282" s="10" t="s">
        <v>502</v>
      </c>
      <c r="E282" s="119"/>
      <c r="F282" s="166"/>
      <c r="G282" s="31"/>
      <c r="H282" s="3"/>
      <c r="I282" s="3"/>
      <c r="J282" s="342"/>
    </row>
    <row r="283" spans="1:10" x14ac:dyDescent="0.25">
      <c r="A283" s="14"/>
      <c r="B283" s="3"/>
      <c r="C283" s="3"/>
      <c r="D283" s="10" t="s">
        <v>503</v>
      </c>
      <c r="E283" s="119"/>
      <c r="F283" s="166"/>
      <c r="G283" s="31"/>
      <c r="H283" s="3"/>
      <c r="I283" s="3"/>
      <c r="J283" s="342"/>
    </row>
    <row r="284" spans="1:10" x14ac:dyDescent="0.25">
      <c r="A284" s="14">
        <f>A264+1</f>
        <v>2</v>
      </c>
      <c r="B284" s="3" t="s">
        <v>18</v>
      </c>
      <c r="C284" s="3"/>
      <c r="D284" s="10" t="s">
        <v>504</v>
      </c>
      <c r="E284" s="119"/>
      <c r="F284" s="166"/>
      <c r="G284" s="31"/>
      <c r="H284" s="3"/>
      <c r="I284" s="3"/>
      <c r="J284" s="342"/>
    </row>
    <row r="285" spans="1:10" x14ac:dyDescent="0.25">
      <c r="A285" s="14"/>
      <c r="B285" s="3"/>
      <c r="C285" s="3"/>
      <c r="D285" s="3"/>
      <c r="E285" s="146"/>
      <c r="F285" s="146"/>
      <c r="G285" s="3"/>
      <c r="H285" s="3"/>
      <c r="I285" s="3"/>
      <c r="J285" s="342"/>
    </row>
    <row r="286" spans="1:10" ht="15.6" x14ac:dyDescent="0.3">
      <c r="A286" s="3"/>
      <c r="B286" s="3"/>
      <c r="C286" s="94" t="s">
        <v>505</v>
      </c>
      <c r="D286" s="9"/>
      <c r="E286" s="9"/>
      <c r="F286" s="275"/>
      <c r="G286" s="9"/>
      <c r="H286" s="3"/>
      <c r="I286" s="9"/>
      <c r="J286" s="342"/>
    </row>
    <row r="287" spans="1:10" ht="13.8" thickBot="1" x14ac:dyDescent="0.3">
      <c r="A287" s="85"/>
      <c r="B287" s="74"/>
      <c r="C287" s="361"/>
      <c r="D287" s="361"/>
      <c r="E287" s="361"/>
      <c r="F287" s="361"/>
      <c r="G287" s="361"/>
      <c r="H287" s="361"/>
      <c r="I287" s="361"/>
      <c r="J287" s="364"/>
    </row>
    <row r="288" spans="1:10" ht="20.25" customHeight="1" thickBot="1" x14ac:dyDescent="0.45">
      <c r="A288" s="418" t="s">
        <v>506</v>
      </c>
      <c r="B288" s="400"/>
      <c r="C288" s="419"/>
      <c r="D288" s="393"/>
      <c r="E288" s="393"/>
      <c r="F288" s="393"/>
      <c r="G288" s="393"/>
      <c r="H288" s="393"/>
      <c r="I288" s="393"/>
      <c r="J288" s="420"/>
    </row>
    <row r="289" spans="1:10" ht="18" customHeight="1" x14ac:dyDescent="0.3">
      <c r="A289" s="421"/>
      <c r="B289" s="128" t="s">
        <v>507</v>
      </c>
      <c r="C289" s="422"/>
      <c r="D289" s="423"/>
      <c r="E289" s="423"/>
      <c r="F289" s="423"/>
      <c r="G289" s="378"/>
      <c r="H289" s="378"/>
      <c r="I289" s="422"/>
      <c r="J289" s="424"/>
    </row>
    <row r="290" spans="1:10" ht="15.6" x14ac:dyDescent="0.3">
      <c r="A290" s="14">
        <f>A284+1</f>
        <v>3</v>
      </c>
      <c r="B290" s="3" t="s">
        <v>18</v>
      </c>
      <c r="C290" s="320"/>
      <c r="D290" s="320"/>
      <c r="E290" s="320"/>
      <c r="F290" s="320"/>
      <c r="G290" s="320"/>
      <c r="H290" s="320"/>
      <c r="I290" s="320"/>
      <c r="J290" s="342"/>
    </row>
    <row r="291" spans="1:10" ht="15.6" x14ac:dyDescent="0.3">
      <c r="A291" s="14">
        <f t="shared" ref="A291:A303" si="16">A290+1</f>
        <v>4</v>
      </c>
      <c r="B291" s="3" t="s">
        <v>18</v>
      </c>
      <c r="C291" s="94" t="s">
        <v>508</v>
      </c>
      <c r="D291" s="9"/>
      <c r="E291" s="49" t="s">
        <v>359</v>
      </c>
      <c r="F291" s="49" t="s">
        <v>509</v>
      </c>
      <c r="G291" s="49" t="s">
        <v>63</v>
      </c>
      <c r="H291" s="85" t="s">
        <v>360</v>
      </c>
      <c r="I291" s="85"/>
      <c r="J291" s="342"/>
    </row>
    <row r="292" spans="1:10" x14ac:dyDescent="0.25">
      <c r="A292" s="14">
        <f t="shared" si="16"/>
        <v>5</v>
      </c>
      <c r="B292" s="3" t="s">
        <v>18</v>
      </c>
      <c r="C292" s="3" t="s">
        <v>510</v>
      </c>
      <c r="D292" s="3"/>
      <c r="E292" s="29"/>
      <c r="F292" s="18"/>
      <c r="G292" s="50">
        <f t="shared" ref="G292:G304" si="17">E292+F292</f>
        <v>0</v>
      </c>
      <c r="H292" s="167" t="str">
        <f>IF(F286=0,"",E292/F286)</f>
        <v/>
      </c>
      <c r="I292" s="168"/>
      <c r="J292" s="342"/>
    </row>
    <row r="293" spans="1:10" x14ac:dyDescent="0.25">
      <c r="A293" s="14">
        <f t="shared" si="16"/>
        <v>6</v>
      </c>
      <c r="B293" s="3" t="s">
        <v>18</v>
      </c>
      <c r="C293" s="3" t="s">
        <v>511</v>
      </c>
      <c r="D293" s="3"/>
      <c r="E293" s="29"/>
      <c r="F293" s="18"/>
      <c r="G293" s="50">
        <f t="shared" si="17"/>
        <v>0</v>
      </c>
      <c r="H293" s="169"/>
      <c r="I293" s="18"/>
      <c r="J293" s="342"/>
    </row>
    <row r="294" spans="1:10" x14ac:dyDescent="0.25">
      <c r="A294" s="14">
        <f t="shared" si="16"/>
        <v>7</v>
      </c>
      <c r="B294" s="3" t="s">
        <v>18</v>
      </c>
      <c r="C294" s="3" t="s">
        <v>512</v>
      </c>
      <c r="D294" s="3"/>
      <c r="E294" s="29"/>
      <c r="F294" s="18"/>
      <c r="G294" s="50">
        <f t="shared" si="17"/>
        <v>0</v>
      </c>
      <c r="H294" s="170"/>
      <c r="I294" s="21"/>
      <c r="J294" s="342"/>
    </row>
    <row r="295" spans="1:10" x14ac:dyDescent="0.25">
      <c r="A295" s="14">
        <f t="shared" si="16"/>
        <v>8</v>
      </c>
      <c r="B295" s="3" t="s">
        <v>18</v>
      </c>
      <c r="C295" s="3" t="s">
        <v>513</v>
      </c>
      <c r="D295" s="3"/>
      <c r="E295" s="29"/>
      <c r="F295" s="18"/>
      <c r="G295" s="50">
        <f t="shared" si="17"/>
        <v>0</v>
      </c>
      <c r="H295" s="170"/>
      <c r="I295" s="21"/>
      <c r="J295" s="342"/>
    </row>
    <row r="296" spans="1:10" x14ac:dyDescent="0.25">
      <c r="A296" s="14">
        <f t="shared" si="16"/>
        <v>9</v>
      </c>
      <c r="B296" s="3" t="s">
        <v>18</v>
      </c>
      <c r="C296" s="3" t="s">
        <v>514</v>
      </c>
      <c r="D296" s="3"/>
      <c r="E296" s="29"/>
      <c r="F296" s="21"/>
      <c r="G296" s="51">
        <f t="shared" si="17"/>
        <v>0</v>
      </c>
      <c r="H296" s="170"/>
      <c r="I296" s="21"/>
      <c r="J296" s="342"/>
    </row>
    <row r="297" spans="1:10" x14ac:dyDescent="0.25">
      <c r="A297" s="14">
        <f t="shared" si="16"/>
        <v>10</v>
      </c>
      <c r="B297" s="3" t="s">
        <v>18</v>
      </c>
      <c r="C297" s="3" t="s">
        <v>515</v>
      </c>
      <c r="D297" s="3"/>
      <c r="E297" s="29"/>
      <c r="F297" s="21"/>
      <c r="G297" s="51">
        <f t="shared" si="17"/>
        <v>0</v>
      </c>
      <c r="H297" s="170"/>
      <c r="I297" s="21"/>
      <c r="J297" s="342"/>
    </row>
    <row r="298" spans="1:10" x14ac:dyDescent="0.25">
      <c r="A298" s="14">
        <f t="shared" si="16"/>
        <v>11</v>
      </c>
      <c r="B298" s="3" t="s">
        <v>18</v>
      </c>
      <c r="C298" s="3" t="s">
        <v>516</v>
      </c>
      <c r="D298" s="3"/>
      <c r="E298" s="29"/>
      <c r="F298" s="21"/>
      <c r="G298" s="51">
        <f t="shared" si="17"/>
        <v>0</v>
      </c>
      <c r="H298" s="170"/>
      <c r="I298" s="21"/>
      <c r="J298" s="342"/>
    </row>
    <row r="299" spans="1:10" x14ac:dyDescent="0.25">
      <c r="A299" s="14">
        <f t="shared" si="16"/>
        <v>12</v>
      </c>
      <c r="B299" s="3" t="s">
        <v>18</v>
      </c>
      <c r="C299" s="3" t="s">
        <v>517</v>
      </c>
      <c r="D299" s="3"/>
      <c r="E299" s="29"/>
      <c r="F299" s="21"/>
      <c r="G299" s="51">
        <f t="shared" si="17"/>
        <v>0</v>
      </c>
      <c r="H299" s="170"/>
      <c r="I299" s="21"/>
      <c r="J299" s="342"/>
    </row>
    <row r="300" spans="1:10" x14ac:dyDescent="0.25">
      <c r="A300" s="14">
        <f t="shared" si="16"/>
        <v>13</v>
      </c>
      <c r="B300" s="3" t="s">
        <v>18</v>
      </c>
      <c r="C300" s="3" t="s">
        <v>518</v>
      </c>
      <c r="D300" s="3"/>
      <c r="E300" s="29"/>
      <c r="F300" s="21"/>
      <c r="G300" s="51">
        <f t="shared" si="17"/>
        <v>0</v>
      </c>
      <c r="H300" s="170"/>
      <c r="I300" s="21"/>
      <c r="J300" s="342"/>
    </row>
    <row r="301" spans="1:10" x14ac:dyDescent="0.25">
      <c r="A301" s="14">
        <f t="shared" si="16"/>
        <v>14</v>
      </c>
      <c r="B301" s="3" t="s">
        <v>18</v>
      </c>
      <c r="C301" s="3" t="s">
        <v>519</v>
      </c>
      <c r="D301" s="3"/>
      <c r="E301" s="29"/>
      <c r="F301" s="21"/>
      <c r="G301" s="51">
        <f t="shared" si="17"/>
        <v>0</v>
      </c>
      <c r="H301" s="170"/>
      <c r="I301" s="21"/>
      <c r="J301" s="342"/>
    </row>
    <row r="302" spans="1:10" x14ac:dyDescent="0.25">
      <c r="A302" s="14">
        <f t="shared" si="16"/>
        <v>15</v>
      </c>
      <c r="B302" s="3" t="s">
        <v>18</v>
      </c>
      <c r="C302" s="3" t="s">
        <v>520</v>
      </c>
      <c r="D302" s="29"/>
      <c r="E302" s="18"/>
      <c r="F302" s="18"/>
      <c r="G302" s="50">
        <f t="shared" si="17"/>
        <v>0</v>
      </c>
      <c r="H302" s="170"/>
      <c r="I302" s="21"/>
      <c r="J302" s="342"/>
    </row>
    <row r="303" spans="1:10" x14ac:dyDescent="0.25">
      <c r="A303" s="14">
        <f t="shared" si="16"/>
        <v>16</v>
      </c>
      <c r="B303" s="3" t="s">
        <v>18</v>
      </c>
      <c r="C303" s="3" t="s">
        <v>521</v>
      </c>
      <c r="D303" s="29"/>
      <c r="E303" s="18"/>
      <c r="F303" s="18"/>
      <c r="G303" s="50">
        <f t="shared" si="17"/>
        <v>0</v>
      </c>
      <c r="H303" s="170"/>
      <c r="I303" s="21"/>
      <c r="J303" s="342"/>
    </row>
    <row r="304" spans="1:10" ht="15" customHeight="1" x14ac:dyDescent="0.25">
      <c r="A304" s="25"/>
      <c r="B304" s="26"/>
      <c r="C304" s="3" t="s">
        <v>521</v>
      </c>
      <c r="D304" s="31"/>
      <c r="E304" s="21"/>
      <c r="F304" s="21"/>
      <c r="G304" s="51">
        <f t="shared" si="17"/>
        <v>0</v>
      </c>
      <c r="H304" s="170"/>
      <c r="I304" s="21"/>
      <c r="J304" s="343"/>
    </row>
    <row r="305" spans="1:10" x14ac:dyDescent="0.25">
      <c r="A305" s="14">
        <f>A303+1</f>
        <v>17</v>
      </c>
      <c r="B305" s="3" t="s">
        <v>18</v>
      </c>
      <c r="C305" s="52" t="s">
        <v>522</v>
      </c>
      <c r="D305" s="3"/>
      <c r="E305" s="50">
        <f>SUM(E292:E304)</f>
        <v>0</v>
      </c>
      <c r="F305" s="53">
        <f>SUM(F292:F304)</f>
        <v>0</v>
      </c>
      <c r="G305" s="53">
        <f>SUM(G292:G304)</f>
        <v>0</v>
      </c>
      <c r="H305" s="26"/>
      <c r="I305" s="3"/>
      <c r="J305" s="343"/>
    </row>
    <row r="306" spans="1:10" ht="15.6" x14ac:dyDescent="0.3">
      <c r="A306" s="14">
        <f t="shared" ref="A306:A317" si="18">A305+1</f>
        <v>18</v>
      </c>
      <c r="B306" s="3" t="s">
        <v>18</v>
      </c>
      <c r="C306" s="94" t="s">
        <v>523</v>
      </c>
      <c r="D306" s="26"/>
      <c r="E306" s="26" t="s">
        <v>202</v>
      </c>
      <c r="F306" s="26"/>
      <c r="G306" s="26"/>
      <c r="H306" s="26"/>
      <c r="I306" s="26"/>
      <c r="J306" s="342"/>
    </row>
    <row r="307" spans="1:10" x14ac:dyDescent="0.25">
      <c r="A307" s="14">
        <f t="shared" si="18"/>
        <v>19</v>
      </c>
      <c r="B307" s="3" t="s">
        <v>18</v>
      </c>
      <c r="C307" s="3" t="s">
        <v>524</v>
      </c>
      <c r="D307" s="3"/>
      <c r="E307" s="29"/>
      <c r="F307" s="18"/>
      <c r="G307" s="50">
        <f t="shared" ref="G307:G318" si="19">E307+F307</f>
        <v>0</v>
      </c>
      <c r="H307" s="169"/>
      <c r="I307" s="171"/>
      <c r="J307" s="342"/>
    </row>
    <row r="308" spans="1:10" x14ac:dyDescent="0.25">
      <c r="A308" s="14">
        <f t="shared" si="18"/>
        <v>20</v>
      </c>
      <c r="B308" s="3" t="s">
        <v>18</v>
      </c>
      <c r="C308" s="3" t="s">
        <v>525</v>
      </c>
      <c r="D308" s="3"/>
      <c r="E308" s="29"/>
      <c r="F308" s="18"/>
      <c r="G308" s="50">
        <f t="shared" si="19"/>
        <v>0</v>
      </c>
      <c r="H308" s="170"/>
      <c r="I308" s="21"/>
      <c r="J308" s="342"/>
    </row>
    <row r="309" spans="1:10" x14ac:dyDescent="0.25">
      <c r="A309" s="14">
        <f t="shared" si="18"/>
        <v>21</v>
      </c>
      <c r="B309" s="3" t="s">
        <v>18</v>
      </c>
      <c r="C309" s="3" t="s">
        <v>526</v>
      </c>
      <c r="D309" s="3"/>
      <c r="E309" s="29"/>
      <c r="F309" s="21"/>
      <c r="G309" s="51">
        <f t="shared" si="19"/>
        <v>0</v>
      </c>
      <c r="H309" s="170"/>
      <c r="I309" s="21"/>
      <c r="J309" s="342"/>
    </row>
    <row r="310" spans="1:10" x14ac:dyDescent="0.25">
      <c r="A310" s="14">
        <f t="shared" si="18"/>
        <v>22</v>
      </c>
      <c r="B310" s="3" t="s">
        <v>18</v>
      </c>
      <c r="C310" s="3" t="s">
        <v>527</v>
      </c>
      <c r="D310" s="3"/>
      <c r="E310" s="29"/>
      <c r="F310" s="21"/>
      <c r="G310" s="51">
        <f t="shared" si="19"/>
        <v>0</v>
      </c>
      <c r="H310" s="170"/>
      <c r="I310" s="21"/>
      <c r="J310" s="342"/>
    </row>
    <row r="311" spans="1:10" x14ac:dyDescent="0.25">
      <c r="A311" s="14">
        <f t="shared" si="18"/>
        <v>23</v>
      </c>
      <c r="B311" s="3" t="s">
        <v>18</v>
      </c>
      <c r="C311" s="3" t="s">
        <v>528</v>
      </c>
      <c r="D311" s="3"/>
      <c r="E311" s="29"/>
      <c r="F311" s="21"/>
      <c r="G311" s="51">
        <f t="shared" si="19"/>
        <v>0</v>
      </c>
      <c r="H311" s="170"/>
      <c r="I311" s="21"/>
      <c r="J311" s="342"/>
    </row>
    <row r="312" spans="1:10" x14ac:dyDescent="0.25">
      <c r="A312" s="14">
        <f t="shared" si="18"/>
        <v>24</v>
      </c>
      <c r="B312" s="3" t="s">
        <v>18</v>
      </c>
      <c r="C312" s="3" t="s">
        <v>529</v>
      </c>
      <c r="D312" s="3"/>
      <c r="E312" s="29"/>
      <c r="F312" s="21"/>
      <c r="G312" s="51">
        <f t="shared" si="19"/>
        <v>0</v>
      </c>
      <c r="H312" s="170"/>
      <c r="I312" s="21"/>
      <c r="J312" s="342"/>
    </row>
    <row r="313" spans="1:10" x14ac:dyDescent="0.25">
      <c r="A313" s="14">
        <f t="shared" si="18"/>
        <v>25</v>
      </c>
      <c r="B313" s="3" t="s">
        <v>18</v>
      </c>
      <c r="C313" s="3" t="s">
        <v>530</v>
      </c>
      <c r="D313" s="3"/>
      <c r="E313" s="29"/>
      <c r="F313" s="21"/>
      <c r="G313" s="51">
        <f t="shared" si="19"/>
        <v>0</v>
      </c>
      <c r="H313" s="170"/>
      <c r="I313" s="21"/>
      <c r="J313" s="342"/>
    </row>
    <row r="314" spans="1:10" x14ac:dyDescent="0.25">
      <c r="A314" s="14">
        <f t="shared" si="18"/>
        <v>26</v>
      </c>
      <c r="B314" s="3" t="s">
        <v>18</v>
      </c>
      <c r="C314" s="3" t="s">
        <v>531</v>
      </c>
      <c r="D314" s="3"/>
      <c r="E314" s="29"/>
      <c r="F314" s="21"/>
      <c r="G314" s="51">
        <f t="shared" si="19"/>
        <v>0</v>
      </c>
      <c r="H314" s="170"/>
      <c r="I314" s="21"/>
      <c r="J314" s="342"/>
    </row>
    <row r="315" spans="1:10" x14ac:dyDescent="0.25">
      <c r="A315" s="14">
        <f t="shared" si="18"/>
        <v>27</v>
      </c>
      <c r="B315" s="3" t="s">
        <v>18</v>
      </c>
      <c r="C315" s="3" t="s">
        <v>532</v>
      </c>
      <c r="D315" s="3"/>
      <c r="E315" s="29"/>
      <c r="F315" s="21"/>
      <c r="G315" s="51">
        <f t="shared" si="19"/>
        <v>0</v>
      </c>
      <c r="H315" s="170"/>
      <c r="I315" s="21"/>
      <c r="J315" s="342"/>
    </row>
    <row r="316" spans="1:10" x14ac:dyDescent="0.25">
      <c r="A316" s="14">
        <f t="shared" si="18"/>
        <v>28</v>
      </c>
      <c r="B316" s="3" t="s">
        <v>18</v>
      </c>
      <c r="C316" s="3" t="s">
        <v>533</v>
      </c>
      <c r="D316" s="3"/>
      <c r="E316" s="29"/>
      <c r="F316" s="21"/>
      <c r="G316" s="51">
        <f t="shared" si="19"/>
        <v>0</v>
      </c>
      <c r="H316" s="170"/>
      <c r="I316" s="21"/>
      <c r="J316" s="342"/>
    </row>
    <row r="317" spans="1:10" x14ac:dyDescent="0.25">
      <c r="A317" s="14">
        <f t="shared" si="18"/>
        <v>29</v>
      </c>
      <c r="B317" s="3" t="s">
        <v>18</v>
      </c>
      <c r="C317" s="3" t="s">
        <v>534</v>
      </c>
      <c r="D317" s="3"/>
      <c r="E317" s="31"/>
      <c r="F317" s="21"/>
      <c r="G317" s="51">
        <f t="shared" si="19"/>
        <v>0</v>
      </c>
      <c r="H317" s="170"/>
      <c r="I317" s="21"/>
      <c r="J317" s="342"/>
    </row>
    <row r="318" spans="1:10" ht="15" customHeight="1" x14ac:dyDescent="0.25">
      <c r="A318" s="25"/>
      <c r="B318" s="26"/>
      <c r="C318" s="3" t="s">
        <v>521</v>
      </c>
      <c r="D318" s="29"/>
      <c r="E318" s="18"/>
      <c r="F318" s="18"/>
      <c r="G318" s="50">
        <f t="shared" si="19"/>
        <v>0</v>
      </c>
      <c r="H318" s="170"/>
      <c r="I318" s="21"/>
      <c r="J318" s="343"/>
    </row>
    <row r="319" spans="1:10" x14ac:dyDescent="0.25">
      <c r="A319" s="14">
        <f>A317+1</f>
        <v>30</v>
      </c>
      <c r="B319" s="3" t="s">
        <v>18</v>
      </c>
      <c r="C319" s="52" t="s">
        <v>535</v>
      </c>
      <c r="D319" s="3"/>
      <c r="E319" s="50">
        <f>SUM(E307:E318)</f>
        <v>0</v>
      </c>
      <c r="F319" s="53">
        <f>SUM(F307:F318)</f>
        <v>0</v>
      </c>
      <c r="G319" s="53">
        <f>SUM(G307:G318)</f>
        <v>0</v>
      </c>
      <c r="H319" s="26"/>
      <c r="I319" s="3"/>
      <c r="J319" s="342"/>
    </row>
    <row r="320" spans="1:10" ht="15.6" x14ac:dyDescent="0.3">
      <c r="A320" s="14"/>
      <c r="B320" s="3"/>
      <c r="C320" s="94" t="s">
        <v>536</v>
      </c>
      <c r="D320" s="26"/>
      <c r="E320" s="26" t="s">
        <v>34</v>
      </c>
      <c r="F320" s="26"/>
      <c r="G320" s="26"/>
      <c r="H320" s="26"/>
      <c r="I320" s="26"/>
      <c r="J320" s="342"/>
    </row>
    <row r="321" spans="1:10" x14ac:dyDescent="0.25">
      <c r="A321" s="14"/>
      <c r="B321" s="3"/>
      <c r="C321" s="3" t="s">
        <v>537</v>
      </c>
      <c r="D321" s="3"/>
      <c r="E321" s="172"/>
      <c r="F321" s="173"/>
      <c r="G321" s="174">
        <f>E321+F321</f>
        <v>0</v>
      </c>
      <c r="H321" s="175"/>
      <c r="I321" s="173"/>
      <c r="J321" s="342"/>
    </row>
    <row r="322" spans="1:10" x14ac:dyDescent="0.25">
      <c r="A322" s="14"/>
      <c r="B322" s="3"/>
      <c r="C322" s="61" t="s">
        <v>538</v>
      </c>
      <c r="D322" s="3"/>
      <c r="E322" s="172"/>
      <c r="F322" s="173"/>
      <c r="G322" s="174">
        <f>E322+F322</f>
        <v>0</v>
      </c>
      <c r="H322" s="175"/>
      <c r="I322" s="173"/>
      <c r="J322" s="342"/>
    </row>
    <row r="323" spans="1:10" ht="15" customHeight="1" x14ac:dyDescent="0.25">
      <c r="A323" s="25"/>
      <c r="B323" s="26"/>
      <c r="C323" s="61" t="s">
        <v>539</v>
      </c>
      <c r="D323" s="3"/>
      <c r="E323" s="172"/>
      <c r="F323" s="173"/>
      <c r="G323" s="174">
        <f>E323+F323</f>
        <v>0</v>
      </c>
      <c r="H323" s="169"/>
      <c r="I323" s="18"/>
      <c r="J323" s="343"/>
    </row>
    <row r="324" spans="1:10" x14ac:dyDescent="0.25">
      <c r="A324" s="14">
        <f>A319+1</f>
        <v>31</v>
      </c>
      <c r="B324" s="3" t="s">
        <v>18</v>
      </c>
      <c r="C324" s="52" t="s">
        <v>540</v>
      </c>
      <c r="D324" s="3"/>
      <c r="E324" s="50">
        <f>SUM(E321:E323)</f>
        <v>0</v>
      </c>
      <c r="F324" s="53">
        <f>SUM(F321:F323)</f>
        <v>0</v>
      </c>
      <c r="G324" s="53">
        <f>SUM(G321:G323)</f>
        <v>0</v>
      </c>
      <c r="H324" s="26"/>
      <c r="I324" s="3"/>
      <c r="J324" s="343"/>
    </row>
    <row r="325" spans="1:10" ht="15" customHeight="1" x14ac:dyDescent="0.3">
      <c r="A325" s="25"/>
      <c r="B325" s="26"/>
      <c r="C325" s="94" t="s">
        <v>541</v>
      </c>
      <c r="D325" s="26"/>
      <c r="E325" s="26"/>
      <c r="F325" s="176"/>
      <c r="G325" s="3"/>
      <c r="H325" s="26"/>
      <c r="I325" s="26"/>
      <c r="J325" s="343"/>
    </row>
    <row r="326" spans="1:10" x14ac:dyDescent="0.25">
      <c r="A326" s="14">
        <f>A324+1</f>
        <v>32</v>
      </c>
      <c r="B326" s="3" t="s">
        <v>18</v>
      </c>
      <c r="C326" s="3" t="s">
        <v>541</v>
      </c>
      <c r="D326" s="3"/>
      <c r="E326" s="29"/>
      <c r="F326" s="18"/>
      <c r="G326" s="50">
        <f>E326+F326</f>
        <v>0</v>
      </c>
      <c r="H326" s="169"/>
      <c r="I326" s="18"/>
      <c r="J326" s="342"/>
    </row>
    <row r="327" spans="1:10" ht="15.6" x14ac:dyDescent="0.3">
      <c r="A327" s="14">
        <f>A326+1</f>
        <v>33</v>
      </c>
      <c r="B327" s="3" t="s">
        <v>18</v>
      </c>
      <c r="C327" s="94" t="s">
        <v>542</v>
      </c>
      <c r="D327" s="26"/>
      <c r="E327" s="26"/>
      <c r="F327" s="176"/>
      <c r="G327" s="3"/>
      <c r="H327" s="26"/>
      <c r="I327" s="26"/>
      <c r="J327" s="343"/>
    </row>
    <row r="328" spans="1:10" x14ac:dyDescent="0.25">
      <c r="A328" s="14">
        <f>A327+1</f>
        <v>34</v>
      </c>
      <c r="B328" s="3" t="s">
        <v>18</v>
      </c>
      <c r="C328" s="3" t="s">
        <v>543</v>
      </c>
      <c r="D328" s="3"/>
      <c r="E328" s="29"/>
      <c r="F328" s="18"/>
      <c r="G328" s="50">
        <f>E328+F328</f>
        <v>0</v>
      </c>
      <c r="H328" s="169"/>
      <c r="I328" s="171"/>
      <c r="J328" s="342"/>
    </row>
    <row r="329" spans="1:10" x14ac:dyDescent="0.25">
      <c r="A329" s="14">
        <f>A328+1</f>
        <v>35</v>
      </c>
      <c r="B329" s="3" t="s">
        <v>18</v>
      </c>
      <c r="C329" s="3" t="s">
        <v>544</v>
      </c>
      <c r="D329" s="3"/>
      <c r="E329" s="29"/>
      <c r="F329" s="18"/>
      <c r="G329" s="50">
        <f>E329+F329</f>
        <v>0</v>
      </c>
      <c r="H329" s="170"/>
      <c r="I329" s="21"/>
      <c r="J329" s="342"/>
    </row>
    <row r="330" spans="1:10" x14ac:dyDescent="0.25">
      <c r="A330" s="14">
        <f>A329+1</f>
        <v>36</v>
      </c>
      <c r="B330" s="3" t="s">
        <v>18</v>
      </c>
      <c r="C330" s="3" t="s">
        <v>133</v>
      </c>
      <c r="D330" s="3"/>
      <c r="E330" s="29"/>
      <c r="F330" s="18"/>
      <c r="G330" s="50">
        <f>E330+F330</f>
        <v>0</v>
      </c>
      <c r="H330" s="170"/>
      <c r="I330" s="21"/>
      <c r="J330" s="342"/>
    </row>
    <row r="331" spans="1:10" ht="15" customHeight="1" x14ac:dyDescent="0.25">
      <c r="A331" s="25"/>
      <c r="B331" s="26"/>
      <c r="C331" s="3" t="s">
        <v>545</v>
      </c>
      <c r="D331" s="3"/>
      <c r="E331" s="31"/>
      <c r="F331" s="21"/>
      <c r="G331" s="51">
        <f>E331+F331</f>
        <v>0</v>
      </c>
      <c r="H331" s="170"/>
      <c r="I331" s="21"/>
      <c r="J331" s="343"/>
    </row>
    <row r="332" spans="1:10" x14ac:dyDescent="0.25">
      <c r="A332" s="14">
        <f>A330+1</f>
        <v>37</v>
      </c>
      <c r="B332" s="3" t="s">
        <v>18</v>
      </c>
      <c r="C332" s="52" t="s">
        <v>546</v>
      </c>
      <c r="D332" s="3"/>
      <c r="E332" s="177">
        <f>SUM(E328:E331)</f>
        <v>0</v>
      </c>
      <c r="F332" s="178">
        <f>SUM(F328:F331)</f>
        <v>0</v>
      </c>
      <c r="G332" s="178">
        <f>SUM(G328:G331)</f>
        <v>0</v>
      </c>
      <c r="H332" s="26"/>
      <c r="I332" s="3"/>
      <c r="J332" s="342"/>
    </row>
    <row r="333" spans="1:10" ht="15" customHeight="1" x14ac:dyDescent="0.3">
      <c r="A333" s="25"/>
      <c r="B333" s="26"/>
      <c r="C333" s="94" t="s">
        <v>547</v>
      </c>
      <c r="D333" s="26"/>
      <c r="E333" s="3" t="s">
        <v>34</v>
      </c>
      <c r="F333" s="26"/>
      <c r="G333" s="26"/>
      <c r="H333" s="26"/>
      <c r="I333" s="26"/>
      <c r="J333" s="343"/>
    </row>
    <row r="334" spans="1:10" x14ac:dyDescent="0.25">
      <c r="A334" s="14">
        <f>A332+1</f>
        <v>38</v>
      </c>
      <c r="B334" s="3" t="s">
        <v>18</v>
      </c>
      <c r="C334" s="3" t="s">
        <v>415</v>
      </c>
      <c r="D334" s="3"/>
      <c r="E334" s="29"/>
      <c r="F334" s="18"/>
      <c r="G334" s="50">
        <f>E334+F334</f>
        <v>0</v>
      </c>
      <c r="H334" s="169"/>
      <c r="I334" s="18"/>
      <c r="J334" s="342"/>
    </row>
    <row r="335" spans="1:10" ht="15.6" x14ac:dyDescent="0.3">
      <c r="A335" s="14">
        <f>A334+1</f>
        <v>39</v>
      </c>
      <c r="B335" s="3" t="s">
        <v>18</v>
      </c>
      <c r="C335" s="94" t="s">
        <v>548</v>
      </c>
      <c r="D335" s="26"/>
      <c r="E335" s="3" t="s">
        <v>34</v>
      </c>
      <c r="F335" s="26"/>
      <c r="G335" s="3"/>
      <c r="H335" s="26"/>
      <c r="I335" s="26"/>
      <c r="J335" s="343"/>
    </row>
    <row r="336" spans="1:10" x14ac:dyDescent="0.25">
      <c r="A336" s="14">
        <f>A335+1</f>
        <v>40</v>
      </c>
      <c r="B336" s="3" t="s">
        <v>18</v>
      </c>
      <c r="C336" s="3" t="s">
        <v>549</v>
      </c>
      <c r="D336" s="3"/>
      <c r="E336" s="29"/>
      <c r="F336" s="18"/>
      <c r="G336" s="50">
        <f>E336+F336</f>
        <v>0</v>
      </c>
      <c r="H336" s="169"/>
      <c r="I336" s="171"/>
      <c r="J336" s="343"/>
    </row>
    <row r="337" spans="1:10" x14ac:dyDescent="0.25">
      <c r="A337" s="14">
        <f>A336+1</f>
        <v>41</v>
      </c>
      <c r="B337" s="3" t="s">
        <v>18</v>
      </c>
      <c r="C337" s="3" t="s">
        <v>550</v>
      </c>
      <c r="D337" s="3"/>
      <c r="E337" s="29"/>
      <c r="F337" s="18"/>
      <c r="G337" s="50">
        <f>E337+F337</f>
        <v>0</v>
      </c>
      <c r="H337" s="170"/>
      <c r="I337" s="179"/>
      <c r="J337" s="343"/>
    </row>
    <row r="338" spans="1:10" x14ac:dyDescent="0.25">
      <c r="A338" s="14">
        <f>A337+1</f>
        <v>42</v>
      </c>
      <c r="B338" s="3" t="s">
        <v>18</v>
      </c>
      <c r="C338" s="3" t="s">
        <v>551</v>
      </c>
      <c r="D338" s="3"/>
      <c r="E338" s="31"/>
      <c r="F338" s="21"/>
      <c r="G338" s="51">
        <f>E338+F338</f>
        <v>0</v>
      </c>
      <c r="H338" s="170"/>
      <c r="I338" s="179"/>
      <c r="J338" s="342"/>
    </row>
    <row r="339" spans="1:10" x14ac:dyDescent="0.25">
      <c r="A339" s="14">
        <f>A338+1</f>
        <v>43</v>
      </c>
      <c r="B339" s="3" t="s">
        <v>18</v>
      </c>
      <c r="C339" s="3" t="s">
        <v>79</v>
      </c>
      <c r="D339" s="29"/>
      <c r="E339" s="18">
        <v>0</v>
      </c>
      <c r="F339" s="18"/>
      <c r="G339" s="50">
        <f>E339+F339</f>
        <v>0</v>
      </c>
      <c r="H339" s="170"/>
      <c r="I339" s="179"/>
      <c r="J339" s="342"/>
    </row>
    <row r="340" spans="1:10" x14ac:dyDescent="0.25">
      <c r="A340" s="85"/>
      <c r="B340" s="2"/>
      <c r="C340" s="52" t="s">
        <v>552</v>
      </c>
      <c r="D340" s="3"/>
      <c r="E340" s="50">
        <f>SUM(E336:E339)</f>
        <v>0</v>
      </c>
      <c r="F340" s="53">
        <f>SUM(F336:F339)</f>
        <v>0</v>
      </c>
      <c r="G340" s="53">
        <f>E340+F340</f>
        <v>0</v>
      </c>
      <c r="H340" s="26"/>
      <c r="I340" s="26"/>
      <c r="J340" s="322"/>
    </row>
    <row r="341" spans="1:10" x14ac:dyDescent="0.25">
      <c r="A341" s="14"/>
      <c r="B341" s="3"/>
      <c r="C341" s="52" t="s">
        <v>553</v>
      </c>
      <c r="D341" s="321"/>
      <c r="E341" s="324">
        <f>E305+E319+E324+E326+E332+E334+E340</f>
        <v>0</v>
      </c>
      <c r="F341" s="53">
        <f>F305+F319+F324+F326+F332+F334+F340</f>
        <v>0</v>
      </c>
      <c r="G341" s="53">
        <f>G305+G319+G324+G326+G332+G334+G340</f>
        <v>0</v>
      </c>
      <c r="H341" s="323" t="str">
        <f>IF('Part 1'!I98&lt;=0,"",G341/'Part 1'!I98/12)</f>
        <v/>
      </c>
      <c r="I341" s="26" t="str">
        <f>IF(H341="","","PUPM")</f>
        <v/>
      </c>
      <c r="J341" s="342"/>
    </row>
    <row r="342" spans="1:10" ht="15.6" x14ac:dyDescent="0.3">
      <c r="A342" s="14"/>
      <c r="B342" s="3"/>
      <c r="C342" s="85"/>
      <c r="D342" s="89"/>
      <c r="E342" s="89"/>
      <c r="F342" s="9"/>
      <c r="G342" s="9"/>
      <c r="H342" s="9"/>
      <c r="I342" s="85"/>
      <c r="J342" s="347"/>
    </row>
    <row r="343" spans="1:10" ht="17.399999999999999" x14ac:dyDescent="0.3">
      <c r="A343" s="14">
        <f>A339+1</f>
        <v>44</v>
      </c>
      <c r="B343" s="3" t="s">
        <v>18</v>
      </c>
      <c r="C343" s="128" t="s">
        <v>554</v>
      </c>
      <c r="D343" s="3"/>
      <c r="E343" s="3"/>
      <c r="F343" s="3"/>
      <c r="G343" s="3"/>
      <c r="H343" s="3"/>
      <c r="I343" s="3"/>
      <c r="J343" s="347"/>
    </row>
    <row r="344" spans="1:10" ht="15.6" x14ac:dyDescent="0.3">
      <c r="A344" s="14">
        <f>A343+1</f>
        <v>45</v>
      </c>
      <c r="B344" s="3" t="s">
        <v>18</v>
      </c>
      <c r="C344" s="94" t="s">
        <v>555</v>
      </c>
      <c r="D344" s="9"/>
      <c r="E344" s="9"/>
      <c r="F344" s="63" t="s">
        <v>556</v>
      </c>
      <c r="G344" s="63" t="s">
        <v>473</v>
      </c>
      <c r="H344" s="63" t="s">
        <v>474</v>
      </c>
      <c r="I344" s="63" t="s">
        <v>557</v>
      </c>
      <c r="J344" s="347"/>
    </row>
    <row r="345" spans="1:10" ht="15.6" x14ac:dyDescent="0.3">
      <c r="A345" s="14">
        <f>A344+1</f>
        <v>46</v>
      </c>
      <c r="B345" s="3" t="s">
        <v>18</v>
      </c>
      <c r="C345" s="9" t="s">
        <v>558</v>
      </c>
      <c r="D345" s="9"/>
      <c r="E345" s="9"/>
      <c r="F345" s="163">
        <v>0</v>
      </c>
      <c r="G345" s="163">
        <v>0</v>
      </c>
      <c r="H345" s="163">
        <v>0</v>
      </c>
      <c r="I345" s="163">
        <v>0</v>
      </c>
      <c r="J345" s="347"/>
    </row>
    <row r="346" spans="1:10" ht="15.6" x14ac:dyDescent="0.3">
      <c r="A346" s="14"/>
      <c r="B346" s="3"/>
      <c r="C346" s="9" t="s">
        <v>549</v>
      </c>
      <c r="D346" s="9"/>
      <c r="E346" s="9"/>
      <c r="F346" s="163">
        <v>0</v>
      </c>
      <c r="G346" s="163">
        <v>0</v>
      </c>
      <c r="H346" s="163">
        <v>0</v>
      </c>
      <c r="I346" s="163">
        <v>0</v>
      </c>
      <c r="J346" s="342"/>
    </row>
    <row r="347" spans="1:10" ht="15.6" x14ac:dyDescent="0.3">
      <c r="A347" s="14"/>
      <c r="B347" s="3"/>
      <c r="C347" s="9" t="s">
        <v>559</v>
      </c>
      <c r="D347" s="9"/>
      <c r="E347" s="9"/>
      <c r="F347" s="163">
        <v>0</v>
      </c>
      <c r="G347" s="163">
        <v>0</v>
      </c>
      <c r="H347" s="163">
        <v>0</v>
      </c>
      <c r="I347" s="163">
        <v>0</v>
      </c>
      <c r="J347" s="342"/>
    </row>
    <row r="348" spans="1:10" x14ac:dyDescent="0.25">
      <c r="A348" s="14"/>
      <c r="B348" s="3"/>
      <c r="C348" s="3"/>
      <c r="D348" s="3"/>
      <c r="E348" s="3"/>
      <c r="F348" s="3"/>
      <c r="G348" s="3"/>
      <c r="H348" s="3"/>
      <c r="I348" s="3"/>
      <c r="J348" s="342"/>
    </row>
    <row r="349" spans="1:10" x14ac:dyDescent="0.25">
      <c r="A349" s="14"/>
      <c r="B349" s="3"/>
      <c r="C349" s="63" t="s">
        <v>560</v>
      </c>
      <c r="D349" s="3"/>
      <c r="E349" s="3"/>
      <c r="F349" s="3"/>
      <c r="G349" s="3"/>
      <c r="H349" s="3"/>
      <c r="I349" s="3"/>
      <c r="J349" s="342"/>
    </row>
    <row r="350" spans="1:10" x14ac:dyDescent="0.25">
      <c r="A350" s="14"/>
      <c r="B350" s="3"/>
      <c r="C350" s="3"/>
      <c r="D350" s="3"/>
      <c r="E350" s="3"/>
      <c r="F350" s="3"/>
      <c r="G350" s="3"/>
      <c r="H350" s="3"/>
      <c r="I350" s="3"/>
      <c r="J350" s="342"/>
    </row>
    <row r="351" spans="1:10" ht="15.6" x14ac:dyDescent="0.3">
      <c r="A351" s="14">
        <f>A345+1</f>
        <v>47</v>
      </c>
      <c r="B351" s="3" t="s">
        <v>18</v>
      </c>
      <c r="C351" s="94" t="s">
        <v>561</v>
      </c>
      <c r="D351" s="3"/>
      <c r="E351" s="3"/>
      <c r="F351" s="89"/>
      <c r="G351" s="3"/>
      <c r="H351" s="3"/>
      <c r="I351" s="3"/>
      <c r="J351" s="342"/>
    </row>
    <row r="352" spans="1:10" ht="15.6" x14ac:dyDescent="0.3">
      <c r="A352" s="14"/>
      <c r="B352" s="3"/>
      <c r="C352" s="9" t="s">
        <v>562</v>
      </c>
      <c r="D352" s="9"/>
      <c r="E352" s="9"/>
      <c r="F352" s="62">
        <v>0</v>
      </c>
      <c r="G352" s="3" t="s">
        <v>563</v>
      </c>
      <c r="H352" s="3"/>
      <c r="I352" s="3"/>
      <c r="J352" s="342"/>
    </row>
    <row r="353" spans="1:10" ht="15.6" x14ac:dyDescent="0.3">
      <c r="A353" s="14"/>
      <c r="B353" s="3"/>
      <c r="C353" s="9" t="s">
        <v>564</v>
      </c>
      <c r="D353" s="9"/>
      <c r="E353" s="9"/>
      <c r="F353" s="62"/>
      <c r="G353" s="3" t="s">
        <v>563</v>
      </c>
      <c r="H353" s="3"/>
      <c r="I353" s="3"/>
      <c r="J353" s="347"/>
    </row>
    <row r="354" spans="1:10" x14ac:dyDescent="0.25">
      <c r="A354" s="14"/>
      <c r="B354" s="3"/>
      <c r="C354" s="3"/>
      <c r="D354" s="3"/>
      <c r="E354" s="3"/>
      <c r="F354" s="3"/>
      <c r="G354" s="3"/>
      <c r="H354" s="3"/>
      <c r="I354" s="3"/>
      <c r="J354" s="342"/>
    </row>
    <row r="355" spans="1:10" ht="15.6" x14ac:dyDescent="0.3">
      <c r="A355" s="14">
        <f>A351+1</f>
        <v>48</v>
      </c>
      <c r="B355" s="3" t="s">
        <v>18</v>
      </c>
      <c r="C355" s="94" t="s">
        <v>565</v>
      </c>
      <c r="D355" s="9"/>
      <c r="E355" s="85"/>
      <c r="F355" s="85"/>
      <c r="G355" s="49" t="s">
        <v>566</v>
      </c>
      <c r="H355" s="63"/>
      <c r="I355" s="63"/>
      <c r="J355" s="347"/>
    </row>
    <row r="356" spans="1:10" ht="15.6" x14ac:dyDescent="0.3">
      <c r="A356" s="14">
        <f>A355+1</f>
        <v>49</v>
      </c>
      <c r="B356" s="3" t="s">
        <v>18</v>
      </c>
      <c r="C356" s="3"/>
      <c r="D356" s="3"/>
      <c r="E356" s="3"/>
      <c r="F356" s="3"/>
      <c r="G356" s="49" t="s">
        <v>567</v>
      </c>
      <c r="H356" s="180"/>
      <c r="I356" s="63"/>
      <c r="J356" s="347"/>
    </row>
    <row r="357" spans="1:10" ht="15.6" x14ac:dyDescent="0.3">
      <c r="A357" s="14">
        <f>A356+1</f>
        <v>50</v>
      </c>
      <c r="B357" s="3" t="s">
        <v>18</v>
      </c>
      <c r="C357" s="9" t="s">
        <v>568</v>
      </c>
      <c r="D357" s="9"/>
      <c r="E357" s="9"/>
      <c r="F357" s="9"/>
      <c r="G357" s="245">
        <f>IF(H33&lt;&gt;0,(PMT((G33/12),(H33*12),-F33)*12),0)</f>
        <v>0</v>
      </c>
      <c r="H357" s="103"/>
      <c r="I357" s="3"/>
      <c r="J357" s="347"/>
    </row>
    <row r="358" spans="1:10" ht="15.6" x14ac:dyDescent="0.3">
      <c r="A358" s="14"/>
      <c r="B358" s="3"/>
      <c r="C358" s="9" t="s">
        <v>277</v>
      </c>
      <c r="D358" s="182" t="str">
        <f>IF(D34="","",IF(LEN(TRIM(D34))&gt;1,+D34,""))</f>
        <v/>
      </c>
      <c r="E358" s="157"/>
      <c r="F358" s="9"/>
      <c r="G358" s="245">
        <f>IF(H34&lt;&gt;0,(PMT((G34/12),(H34*12),-F34)*12),0)</f>
        <v>0</v>
      </c>
      <c r="H358" s="103"/>
      <c r="I358" s="3"/>
      <c r="J358" s="347"/>
    </row>
    <row r="359" spans="1:10" ht="15.6" x14ac:dyDescent="0.3">
      <c r="A359" s="14">
        <f>A357+1</f>
        <v>51</v>
      </c>
      <c r="B359" s="3" t="s">
        <v>18</v>
      </c>
      <c r="C359" s="9" t="s">
        <v>569</v>
      </c>
      <c r="D359" s="9"/>
      <c r="E359" s="9"/>
      <c r="F359" s="9"/>
      <c r="G359" s="245">
        <f>IF(H35&lt;&gt;0,(PMT((G35/12),(H35*12),-F35)*12),0)</f>
        <v>0</v>
      </c>
      <c r="H359" s="9"/>
      <c r="I359" s="3"/>
      <c r="J359" s="347"/>
    </row>
    <row r="360" spans="1:10" ht="15.6" x14ac:dyDescent="0.3">
      <c r="A360" s="14"/>
      <c r="B360" s="3"/>
      <c r="C360" s="9" t="s">
        <v>277</v>
      </c>
      <c r="D360" s="182" t="str">
        <f>IF(D36="","",IF(LEN(TRIM(D36))&gt;1,+D36,""))</f>
        <v/>
      </c>
      <c r="E360" s="157"/>
      <c r="F360" s="9"/>
      <c r="G360" s="246"/>
      <c r="H360" s="9"/>
      <c r="I360" s="3"/>
      <c r="J360" s="347"/>
    </row>
    <row r="361" spans="1:10" ht="15.6" x14ac:dyDescent="0.3">
      <c r="A361" s="14">
        <f>A359+1</f>
        <v>52</v>
      </c>
      <c r="B361" s="3" t="s">
        <v>18</v>
      </c>
      <c r="C361" s="9" t="s">
        <v>569</v>
      </c>
      <c r="D361" s="9"/>
      <c r="E361" s="9"/>
      <c r="F361" s="9"/>
      <c r="G361" s="245">
        <f>IF(H37&lt;&gt;0,(PMT((G37/12),(H37*12),-F37)*12),0)</f>
        <v>0</v>
      </c>
      <c r="H361" s="9"/>
      <c r="I361" s="3"/>
      <c r="J361" s="347"/>
    </row>
    <row r="362" spans="1:10" ht="15.6" x14ac:dyDescent="0.3">
      <c r="A362" s="14"/>
      <c r="B362" s="3"/>
      <c r="C362" s="9" t="s">
        <v>277</v>
      </c>
      <c r="D362" s="182" t="str">
        <f>IF(D38="","",IF(LEN(TRIM(D38))&gt;1,+D38,""))</f>
        <v/>
      </c>
      <c r="E362" s="157"/>
      <c r="F362" s="9"/>
      <c r="G362" s="246"/>
      <c r="H362" s="9"/>
      <c r="I362" s="3"/>
      <c r="J362" s="347"/>
    </row>
    <row r="363" spans="1:10" ht="15.6" x14ac:dyDescent="0.3">
      <c r="A363" s="14">
        <f>A361+1</f>
        <v>53</v>
      </c>
      <c r="B363" s="3" t="s">
        <v>18</v>
      </c>
      <c r="C363" s="94" t="s">
        <v>570</v>
      </c>
      <c r="D363" s="9"/>
      <c r="E363" s="9"/>
      <c r="F363" s="9"/>
      <c r="G363" s="245">
        <f>SUM(G357:G359)+G361</f>
        <v>0</v>
      </c>
      <c r="H363" s="9"/>
      <c r="I363" s="3"/>
      <c r="J363" s="347"/>
    </row>
    <row r="364" spans="1:10" ht="15.6" x14ac:dyDescent="0.3">
      <c r="A364" s="14"/>
      <c r="B364" s="3"/>
      <c r="C364" s="9"/>
      <c r="D364" s="9"/>
      <c r="E364" s="9"/>
      <c r="F364" s="9"/>
      <c r="G364" s="246"/>
      <c r="H364" s="9"/>
      <c r="I364" s="9"/>
      <c r="J364" s="347"/>
    </row>
    <row r="365" spans="1:10" ht="15.6" x14ac:dyDescent="0.3">
      <c r="A365" s="14">
        <f>A363+1</f>
        <v>54</v>
      </c>
      <c r="B365" s="3" t="s">
        <v>18</v>
      </c>
      <c r="C365" s="94" t="s">
        <v>571</v>
      </c>
      <c r="D365" s="9"/>
      <c r="E365" s="9"/>
      <c r="F365" s="9"/>
      <c r="G365" s="245">
        <f>F286-G341</f>
        <v>0</v>
      </c>
      <c r="H365" s="183" t="s">
        <v>572</v>
      </c>
      <c r="I365" s="9"/>
      <c r="J365" s="347"/>
    </row>
    <row r="366" spans="1:10" ht="15.6" x14ac:dyDescent="0.3">
      <c r="A366" s="14"/>
      <c r="B366" s="3"/>
      <c r="C366" s="9"/>
      <c r="D366" s="9"/>
      <c r="E366" s="9"/>
      <c r="F366" s="9"/>
      <c r="G366" s="96"/>
      <c r="H366" s="9"/>
      <c r="I366" s="9"/>
      <c r="J366" s="342"/>
    </row>
    <row r="367" spans="1:10" ht="15.6" x14ac:dyDescent="0.3">
      <c r="A367" s="14"/>
      <c r="B367" s="3"/>
      <c r="C367" s="94" t="s">
        <v>573</v>
      </c>
      <c r="D367" s="9"/>
      <c r="E367" s="9"/>
      <c r="F367" s="9"/>
      <c r="G367" s="184">
        <f>IF(G363&gt;0,G365/G363,0)</f>
        <v>0</v>
      </c>
      <c r="H367" s="183" t="s">
        <v>572</v>
      </c>
      <c r="I367" s="9"/>
      <c r="J367" s="342"/>
    </row>
    <row r="368" spans="1:10" ht="15.6" x14ac:dyDescent="0.3">
      <c r="A368" s="14"/>
      <c r="B368" s="3"/>
      <c r="C368" s="3"/>
      <c r="D368" s="185"/>
      <c r="E368" s="3"/>
      <c r="F368" s="3"/>
      <c r="G368" s="3"/>
      <c r="H368" s="3"/>
      <c r="I368" s="3"/>
      <c r="J368" s="347"/>
    </row>
    <row r="369" spans="1:10" ht="15.6" x14ac:dyDescent="0.3">
      <c r="A369" s="14"/>
      <c r="B369" s="3"/>
      <c r="C369" s="3"/>
      <c r="D369" s="3"/>
      <c r="E369" s="3"/>
      <c r="F369" s="3"/>
      <c r="G369" s="3"/>
      <c r="H369" s="3"/>
      <c r="I369" s="3"/>
      <c r="J369" s="347"/>
    </row>
    <row r="370" spans="1:10" ht="17.399999999999999" x14ac:dyDescent="0.3">
      <c r="A370" s="14"/>
      <c r="B370" s="3"/>
      <c r="C370" s="128" t="s">
        <v>574</v>
      </c>
      <c r="D370" s="3"/>
      <c r="E370" s="3"/>
      <c r="F370" s="3"/>
      <c r="G370" s="3"/>
      <c r="H370" s="3"/>
      <c r="I370" s="3"/>
      <c r="J370" s="347"/>
    </row>
    <row r="371" spans="1:10" ht="15.6" x14ac:dyDescent="0.3">
      <c r="A371" s="14">
        <v>56</v>
      </c>
      <c r="B371" s="3" t="s">
        <v>18</v>
      </c>
      <c r="C371" s="3"/>
      <c r="D371" s="63" t="s">
        <v>575</v>
      </c>
      <c r="E371" s="3"/>
      <c r="F371" s="3"/>
      <c r="G371" s="3"/>
      <c r="H371" s="89"/>
      <c r="I371" s="3"/>
      <c r="J371" s="347"/>
    </row>
    <row r="372" spans="1:10" ht="15.6" x14ac:dyDescent="0.3">
      <c r="A372" s="14"/>
      <c r="B372" s="3"/>
      <c r="C372" s="9"/>
      <c r="D372" s="9"/>
      <c r="E372" s="9"/>
      <c r="F372" s="9"/>
      <c r="G372" s="103"/>
      <c r="H372" s="9"/>
      <c r="I372" s="9"/>
      <c r="J372" s="347"/>
    </row>
    <row r="373" spans="1:10" ht="15.6" x14ac:dyDescent="0.3">
      <c r="A373" s="14"/>
      <c r="B373" s="3"/>
      <c r="C373" s="250" t="s">
        <v>576</v>
      </c>
      <c r="D373" s="89"/>
      <c r="E373" s="89"/>
      <c r="F373" s="89"/>
      <c r="G373" s="103"/>
      <c r="H373" s="9"/>
      <c r="I373" s="9"/>
      <c r="J373" s="347"/>
    </row>
    <row r="374" spans="1:10" ht="15.6" x14ac:dyDescent="0.3">
      <c r="A374" s="14"/>
      <c r="B374" s="3"/>
      <c r="C374" s="9"/>
      <c r="D374" s="3"/>
      <c r="E374" s="10"/>
      <c r="F374" s="9"/>
      <c r="G374" s="161" t="s">
        <v>577</v>
      </c>
      <c r="H374" s="249" t="s">
        <v>729</v>
      </c>
      <c r="I374" s="9"/>
      <c r="J374" s="347"/>
    </row>
    <row r="375" spans="1:10" ht="15.6" x14ac:dyDescent="0.3">
      <c r="A375" s="14"/>
      <c r="B375" s="3"/>
      <c r="C375" s="9"/>
      <c r="D375" s="251" t="s">
        <v>443</v>
      </c>
      <c r="E375" s="253">
        <v>1001</v>
      </c>
      <c r="F375" s="9"/>
      <c r="G375" s="9"/>
      <c r="H375" s="186"/>
      <c r="I375" s="9"/>
      <c r="J375" s="347"/>
    </row>
    <row r="376" spans="1:10" ht="15.6" x14ac:dyDescent="0.3">
      <c r="A376" s="14"/>
      <c r="B376" s="3"/>
      <c r="C376" s="9"/>
      <c r="D376" s="252" t="s">
        <v>444</v>
      </c>
      <c r="E376" s="253">
        <v>1072</v>
      </c>
      <c r="F376" s="9"/>
      <c r="G376" s="9"/>
      <c r="H376" s="9"/>
      <c r="I376" s="9"/>
      <c r="J376" s="347"/>
    </row>
    <row r="377" spans="1:10" ht="15.6" x14ac:dyDescent="0.3">
      <c r="A377" s="14"/>
      <c r="B377" s="3"/>
      <c r="C377" s="9"/>
      <c r="D377" s="252" t="s">
        <v>445</v>
      </c>
      <c r="E377" s="253">
        <v>1286</v>
      </c>
      <c r="F377" s="9"/>
      <c r="G377" s="9"/>
      <c r="H377" s="9"/>
      <c r="I377" s="9"/>
      <c r="J377" s="347"/>
    </row>
    <row r="378" spans="1:10" ht="15.6" x14ac:dyDescent="0.3">
      <c r="A378" s="14"/>
      <c r="B378" s="3"/>
      <c r="C378" s="9"/>
      <c r="D378" s="252" t="s">
        <v>446</v>
      </c>
      <c r="E378" s="253">
        <v>1486</v>
      </c>
      <c r="F378" s="9"/>
      <c r="G378" s="9"/>
      <c r="H378" s="9"/>
      <c r="I378" s="9"/>
      <c r="J378" s="347"/>
    </row>
    <row r="379" spans="1:10" ht="15.6" x14ac:dyDescent="0.3">
      <c r="A379" s="325"/>
      <c r="B379" s="325"/>
      <c r="C379" s="9"/>
      <c r="D379" s="252" t="s">
        <v>447</v>
      </c>
      <c r="E379" s="253">
        <v>1657</v>
      </c>
      <c r="F379" s="9"/>
      <c r="G379" s="9"/>
      <c r="H379" s="9"/>
      <c r="I379" s="9"/>
      <c r="J379" s="326"/>
    </row>
    <row r="380" spans="1:10" ht="15.6" x14ac:dyDescent="0.3">
      <c r="A380" s="325"/>
      <c r="B380" s="325"/>
      <c r="C380" s="9"/>
      <c r="D380" s="252" t="s">
        <v>730</v>
      </c>
      <c r="E380" s="253">
        <v>1829</v>
      </c>
      <c r="F380" s="9"/>
      <c r="G380" s="9"/>
      <c r="H380" s="9"/>
      <c r="I380" s="9"/>
      <c r="J380" s="326"/>
    </row>
    <row r="381" spans="1:10" ht="15.6" x14ac:dyDescent="0.3">
      <c r="A381" s="325"/>
      <c r="B381" s="325"/>
      <c r="C381" s="9"/>
      <c r="D381" s="252" t="s">
        <v>731</v>
      </c>
      <c r="E381" s="253">
        <v>2000</v>
      </c>
      <c r="F381" s="9"/>
      <c r="G381" s="9"/>
      <c r="H381" s="9"/>
      <c r="I381" s="9"/>
      <c r="J381" s="326"/>
    </row>
    <row r="382" spans="1:10" ht="15.6" x14ac:dyDescent="0.3">
      <c r="A382" s="325"/>
      <c r="B382" s="325"/>
      <c r="C382" s="9"/>
      <c r="D382" s="439"/>
      <c r="E382" s="439"/>
      <c r="F382" s="9"/>
      <c r="G382" s="9"/>
      <c r="H382" s="9"/>
      <c r="I382" s="9"/>
      <c r="J382" s="326"/>
    </row>
    <row r="383" spans="1:10" ht="16.2" thickBot="1" x14ac:dyDescent="0.35">
      <c r="A383" s="365"/>
      <c r="B383" s="365"/>
      <c r="C383" s="362"/>
      <c r="D383" s="362"/>
      <c r="E383" s="425"/>
      <c r="F383" s="362"/>
      <c r="G383" s="362"/>
      <c r="H383" s="362"/>
      <c r="I383" s="362"/>
      <c r="J383" s="426"/>
    </row>
    <row r="431" ht="9" customHeight="1" x14ac:dyDescent="0.25"/>
    <row r="437" ht="10.5" customHeight="1" x14ac:dyDescent="0.25"/>
    <row r="438" ht="9.75" customHeight="1" x14ac:dyDescent="0.25"/>
  </sheetData>
  <mergeCells count="1">
    <mergeCell ref="A2:J2"/>
  </mergeCells>
  <phoneticPr fontId="0" type="noConversion"/>
  <pageMargins left="0" right="0" top="0" bottom="0" header="0.5" footer="0.5"/>
  <pageSetup orientation="portrait" horizontalDpi="300" verticalDpi="300" r:id="rId1"/>
  <headerFooter alignWithMargins="0"/>
  <rowBreaks count="2" manualBreakCount="2">
    <brk id="339" max="16383" man="1"/>
    <brk id="48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00"/>
  <sheetViews>
    <sheetView topLeftCell="A130" workbookViewId="0">
      <selection activeCell="D45" sqref="D45"/>
    </sheetView>
  </sheetViews>
  <sheetFormatPr defaultRowHeight="13.2" x14ac:dyDescent="0.25"/>
  <cols>
    <col min="1" max="1" width="3.5546875" customWidth="1"/>
    <col min="2" max="2" width="2.33203125" customWidth="1"/>
    <col min="3" max="3" width="19" customWidth="1"/>
    <col min="4" max="4" width="13.6640625" customWidth="1"/>
    <col min="5" max="5" width="10.5546875" customWidth="1"/>
    <col min="10" max="10" width="4.88671875" customWidth="1"/>
  </cols>
  <sheetData>
    <row r="1" spans="1:10" x14ac:dyDescent="0.25">
      <c r="A1" s="85"/>
      <c r="B1" s="85"/>
      <c r="C1" s="85"/>
      <c r="D1" s="85"/>
      <c r="E1" s="85"/>
      <c r="F1" s="85"/>
      <c r="G1" s="2"/>
      <c r="H1" s="88"/>
      <c r="I1" s="85"/>
      <c r="J1" s="356"/>
    </row>
    <row r="2" spans="1:10" ht="20.25" customHeight="1" x14ac:dyDescent="0.45">
      <c r="A2" s="188" t="s">
        <v>578</v>
      </c>
      <c r="B2" s="194"/>
      <c r="C2" s="194"/>
      <c r="D2" s="194"/>
      <c r="E2" s="194"/>
      <c r="F2" s="189"/>
      <c r="G2" s="189"/>
      <c r="H2" s="194"/>
      <c r="I2" s="194"/>
      <c r="J2" s="357"/>
    </row>
    <row r="3" spans="1:10" ht="21.75" customHeight="1" x14ac:dyDescent="0.4">
      <c r="A3" s="190" t="s">
        <v>579</v>
      </c>
      <c r="B3" s="193"/>
      <c r="C3" s="193"/>
      <c r="D3" s="193"/>
      <c r="E3" s="193"/>
      <c r="F3" s="193"/>
      <c r="G3" s="2"/>
      <c r="H3" s="193"/>
      <c r="I3" s="193"/>
      <c r="J3" s="356"/>
    </row>
    <row r="4" spans="1:10" ht="16.2" thickBot="1" x14ac:dyDescent="0.35">
      <c r="A4" s="88"/>
      <c r="B4" s="88"/>
      <c r="C4" s="88"/>
      <c r="D4" s="89"/>
      <c r="E4" s="89"/>
      <c r="F4" s="193"/>
      <c r="G4" s="89"/>
      <c r="H4" s="193"/>
      <c r="I4" s="195">
        <f ca="1">NOW()</f>
        <v>45891.440942013891</v>
      </c>
      <c r="J4" s="366"/>
    </row>
    <row r="5" spans="1:10" ht="12.9" customHeight="1" x14ac:dyDescent="0.25">
      <c r="A5" s="427"/>
      <c r="B5" s="428"/>
      <c r="C5" s="428"/>
      <c r="D5" s="428"/>
      <c r="E5" s="428"/>
      <c r="F5" s="428"/>
      <c r="G5" s="428"/>
      <c r="H5" s="428"/>
      <c r="I5" s="428"/>
      <c r="J5" s="429"/>
    </row>
    <row r="6" spans="1:10" ht="12.9" customHeight="1" x14ac:dyDescent="0.3">
      <c r="A6" s="95">
        <v>1</v>
      </c>
      <c r="B6" s="3" t="s">
        <v>18</v>
      </c>
      <c r="C6" s="94" t="s">
        <v>580</v>
      </c>
      <c r="D6" s="9"/>
      <c r="E6" s="9"/>
      <c r="F6" s="9"/>
      <c r="G6" s="9"/>
      <c r="H6" s="196" t="s">
        <v>581</v>
      </c>
      <c r="I6" s="9"/>
      <c r="J6" s="347"/>
    </row>
    <row r="7" spans="1:10" ht="12.9" customHeight="1" x14ac:dyDescent="0.3">
      <c r="A7" s="197"/>
      <c r="B7" s="88"/>
      <c r="C7" s="9" t="s">
        <v>582</v>
      </c>
      <c r="D7" s="9"/>
      <c r="E7" s="9"/>
      <c r="F7" s="9"/>
      <c r="G7" s="9"/>
      <c r="H7" s="62" t="s">
        <v>34</v>
      </c>
      <c r="I7" s="3"/>
      <c r="J7" s="346">
        <f>IF(H7&lt;&gt;" ",1,0)</f>
        <v>0</v>
      </c>
    </row>
    <row r="8" spans="1:10" ht="12.9" customHeight="1" x14ac:dyDescent="0.3">
      <c r="A8" s="197"/>
      <c r="B8" s="88"/>
      <c r="C8" s="9" t="s">
        <v>583</v>
      </c>
      <c r="D8" s="9"/>
      <c r="E8" s="9"/>
      <c r="F8" s="9"/>
      <c r="G8" s="9"/>
      <c r="H8" s="62" t="s">
        <v>34</v>
      </c>
      <c r="I8" s="3"/>
      <c r="J8" s="346">
        <f>IF(H8&lt;&gt;" ",1,0)</f>
        <v>0</v>
      </c>
    </row>
    <row r="9" spans="1:10" ht="12.9" customHeight="1" x14ac:dyDescent="0.3">
      <c r="A9" s="197"/>
      <c r="B9" s="88"/>
      <c r="C9" s="9" t="s">
        <v>584</v>
      </c>
      <c r="D9" s="9"/>
      <c r="E9" s="9"/>
      <c r="F9" s="9"/>
      <c r="G9" s="9"/>
      <c r="H9" s="187" t="s">
        <v>34</v>
      </c>
      <c r="I9" s="3"/>
      <c r="J9" s="346">
        <f>IF(H9&lt;&gt;" ",1,0)</f>
        <v>0</v>
      </c>
    </row>
    <row r="10" spans="1:10" ht="12.9" customHeight="1" x14ac:dyDescent="0.3">
      <c r="A10" s="197"/>
      <c r="B10" s="88"/>
      <c r="C10" s="9" t="s">
        <v>585</v>
      </c>
      <c r="D10" s="77"/>
      <c r="E10" s="79"/>
      <c r="F10" s="78"/>
      <c r="G10" s="9" t="s">
        <v>586</v>
      </c>
      <c r="H10" s="62" t="s">
        <v>34</v>
      </c>
      <c r="I10" s="3"/>
      <c r="J10" s="346">
        <f>IF(H10&lt;&gt;" ",1,0)</f>
        <v>0</v>
      </c>
    </row>
    <row r="11" spans="1:10" ht="12.9" customHeight="1" x14ac:dyDescent="0.3">
      <c r="A11" s="197"/>
      <c r="B11" s="88"/>
      <c r="C11" s="9"/>
      <c r="D11" s="88"/>
      <c r="E11" s="88"/>
      <c r="F11" s="88"/>
      <c r="G11" s="88"/>
      <c r="H11" s="88"/>
      <c r="I11" s="88"/>
      <c r="J11" s="358"/>
    </row>
    <row r="12" spans="1:10" ht="12.9" customHeight="1" x14ac:dyDescent="0.3">
      <c r="A12" s="14">
        <f>A6+1</f>
        <v>2</v>
      </c>
      <c r="B12" s="3" t="s">
        <v>18</v>
      </c>
      <c r="C12" s="94" t="s">
        <v>587</v>
      </c>
      <c r="D12" s="88"/>
      <c r="E12" s="9" t="s">
        <v>34</v>
      </c>
      <c r="F12" s="9"/>
      <c r="G12" s="9"/>
      <c r="H12" s="9"/>
      <c r="I12" s="9"/>
      <c r="J12" s="358"/>
    </row>
    <row r="13" spans="1:10" ht="12.9" customHeight="1" x14ac:dyDescent="0.3">
      <c r="A13" s="197"/>
      <c r="B13" s="88"/>
      <c r="C13" s="9"/>
      <c r="D13" s="9" t="s">
        <v>588</v>
      </c>
      <c r="E13" s="9"/>
      <c r="F13" s="198"/>
      <c r="G13" s="199"/>
      <c r="H13" s="199"/>
      <c r="I13" s="200"/>
      <c r="J13" s="358"/>
    </row>
    <row r="14" spans="1:10" ht="12.9" customHeight="1" x14ac:dyDescent="0.3">
      <c r="A14" s="197"/>
      <c r="B14" s="88"/>
      <c r="C14" s="9"/>
      <c r="D14" s="9" t="s">
        <v>589</v>
      </c>
      <c r="E14" s="9"/>
      <c r="F14" s="201"/>
      <c r="G14" s="202"/>
      <c r="H14" s="202"/>
      <c r="I14" s="203"/>
      <c r="J14" s="358"/>
    </row>
    <row r="15" spans="1:10" ht="12.9" customHeight="1" x14ac:dyDescent="0.3">
      <c r="A15" s="197"/>
      <c r="B15" s="88"/>
      <c r="C15" s="9"/>
      <c r="D15" s="9"/>
      <c r="E15" s="9"/>
      <c r="F15" s="201"/>
      <c r="G15" s="202"/>
      <c r="H15" s="202"/>
      <c r="I15" s="203"/>
      <c r="J15" s="358"/>
    </row>
    <row r="16" spans="1:10" ht="12.9" customHeight="1" x14ac:dyDescent="0.3">
      <c r="A16" s="197"/>
      <c r="B16" s="88"/>
      <c r="C16" s="9"/>
      <c r="D16" s="9" t="s">
        <v>590</v>
      </c>
      <c r="E16" s="9"/>
      <c r="F16" s="201"/>
      <c r="G16" s="202"/>
      <c r="H16" s="202"/>
      <c r="I16" s="203"/>
      <c r="J16" s="358"/>
    </row>
    <row r="17" spans="1:10" ht="12.9" customHeight="1" x14ac:dyDescent="0.3">
      <c r="A17" s="197"/>
      <c r="B17" s="88"/>
      <c r="C17" s="9"/>
      <c r="D17" s="9" t="s">
        <v>591</v>
      </c>
      <c r="E17" s="9"/>
      <c r="F17" s="201"/>
      <c r="G17" s="202"/>
      <c r="H17" s="201"/>
      <c r="I17" s="203"/>
      <c r="J17" s="358"/>
    </row>
    <row r="18" spans="1:10" ht="12.9" customHeight="1" x14ac:dyDescent="0.25">
      <c r="A18" s="197"/>
      <c r="B18" s="88"/>
      <c r="C18" s="88"/>
      <c r="D18" s="88"/>
      <c r="E18" s="88"/>
      <c r="F18" s="88"/>
      <c r="G18" s="88"/>
      <c r="H18" s="88"/>
      <c r="I18" s="88"/>
      <c r="J18" s="358"/>
    </row>
    <row r="19" spans="1:10" ht="12.9" customHeight="1" x14ac:dyDescent="0.3">
      <c r="A19" s="14">
        <f>A12+1</f>
        <v>3</v>
      </c>
      <c r="B19" s="3" t="s">
        <v>18</v>
      </c>
      <c r="C19" s="94" t="s">
        <v>592</v>
      </c>
      <c r="D19" s="9"/>
      <c r="E19" s="9"/>
      <c r="F19" s="9"/>
      <c r="G19" s="9"/>
      <c r="H19" s="9"/>
      <c r="I19" s="9"/>
      <c r="J19" s="347"/>
    </row>
    <row r="20" spans="1:10" ht="12.9" customHeight="1" x14ac:dyDescent="0.3">
      <c r="A20" s="14"/>
      <c r="B20" s="3"/>
      <c r="C20" s="204"/>
      <c r="D20" s="9" t="s">
        <v>593</v>
      </c>
      <c r="E20" s="9"/>
      <c r="F20" s="198"/>
      <c r="G20" s="199"/>
      <c r="H20" s="199"/>
      <c r="I20" s="200"/>
      <c r="J20" s="347"/>
    </row>
    <row r="21" spans="1:10" ht="12.9" customHeight="1" x14ac:dyDescent="0.3">
      <c r="A21" s="197"/>
      <c r="B21" s="88"/>
      <c r="C21" s="9"/>
      <c r="D21" s="9" t="s">
        <v>588</v>
      </c>
      <c r="E21" s="9"/>
      <c r="F21" s="198"/>
      <c r="G21" s="199"/>
      <c r="H21" s="199"/>
      <c r="I21" s="200"/>
      <c r="J21" s="347"/>
    </row>
    <row r="22" spans="1:10" ht="12.9" customHeight="1" x14ac:dyDescent="0.3">
      <c r="A22" s="197"/>
      <c r="B22" s="88"/>
      <c r="C22" s="9"/>
      <c r="D22" s="9" t="s">
        <v>589</v>
      </c>
      <c r="E22" s="9"/>
      <c r="F22" s="198"/>
      <c r="G22" s="202"/>
      <c r="H22" s="202"/>
      <c r="I22" s="203"/>
      <c r="J22" s="347"/>
    </row>
    <row r="23" spans="1:10" ht="12.9" customHeight="1" x14ac:dyDescent="0.3">
      <c r="A23" s="197"/>
      <c r="B23" s="88"/>
      <c r="C23" s="9"/>
      <c r="D23" s="9"/>
      <c r="E23" s="9"/>
      <c r="F23" s="201"/>
      <c r="G23" s="202"/>
      <c r="H23" s="202"/>
      <c r="I23" s="203"/>
      <c r="J23" s="347"/>
    </row>
    <row r="24" spans="1:10" ht="12.9" customHeight="1" x14ac:dyDescent="0.3">
      <c r="A24" s="197"/>
      <c r="B24" s="88"/>
      <c r="C24" s="9"/>
      <c r="D24" s="9" t="s">
        <v>741</v>
      </c>
      <c r="E24" s="9"/>
      <c r="F24" s="201"/>
      <c r="G24" s="202"/>
      <c r="H24" s="202"/>
      <c r="I24" s="203"/>
      <c r="J24" s="347"/>
    </row>
    <row r="25" spans="1:10" ht="12.9" customHeight="1" x14ac:dyDescent="0.3">
      <c r="A25" s="197"/>
      <c r="B25" s="88"/>
      <c r="C25" s="9"/>
      <c r="D25" s="9" t="s">
        <v>594</v>
      </c>
      <c r="E25" s="9"/>
      <c r="F25" s="201"/>
      <c r="G25" s="202"/>
      <c r="H25" s="202"/>
      <c r="I25" s="203"/>
      <c r="J25" s="347"/>
    </row>
    <row r="26" spans="1:10" ht="12.9" customHeight="1" x14ac:dyDescent="0.3">
      <c r="A26" s="197"/>
      <c r="B26" s="88"/>
      <c r="C26" s="9"/>
      <c r="D26" s="9" t="s">
        <v>590</v>
      </c>
      <c r="E26" s="9"/>
      <c r="F26" s="201"/>
      <c r="G26" s="202"/>
      <c r="H26" s="202"/>
      <c r="I26" s="203"/>
      <c r="J26" s="347"/>
    </row>
    <row r="27" spans="1:10" ht="12.9" customHeight="1" x14ac:dyDescent="0.3">
      <c r="A27" s="197"/>
      <c r="B27" s="88"/>
      <c r="C27" s="9"/>
      <c r="D27" s="9" t="s">
        <v>591</v>
      </c>
      <c r="E27" s="9"/>
      <c r="F27" s="201"/>
      <c r="G27" s="202"/>
      <c r="H27" s="201"/>
      <c r="I27" s="203"/>
      <c r="J27" s="347"/>
    </row>
    <row r="28" spans="1:10" ht="12.9" customHeight="1" x14ac:dyDescent="0.25">
      <c r="A28" s="197"/>
      <c r="B28" s="88"/>
      <c r="C28" s="88"/>
      <c r="D28" s="88"/>
      <c r="E28" s="88"/>
      <c r="F28" s="88"/>
      <c r="G28" s="88"/>
      <c r="H28" s="88"/>
      <c r="I28" s="88"/>
      <c r="J28" s="358"/>
    </row>
    <row r="29" spans="1:10" ht="12.9" customHeight="1" x14ac:dyDescent="0.3">
      <c r="A29" s="14">
        <f>A19+1</f>
        <v>4</v>
      </c>
      <c r="B29" s="3" t="s">
        <v>18</v>
      </c>
      <c r="C29" s="94" t="s">
        <v>595</v>
      </c>
      <c r="D29" s="9"/>
      <c r="E29" s="9"/>
      <c r="F29" s="9"/>
      <c r="G29" s="9"/>
      <c r="H29" s="9"/>
      <c r="I29" s="9"/>
      <c r="J29" s="358"/>
    </row>
    <row r="30" spans="1:10" ht="12.9" customHeight="1" x14ac:dyDescent="0.3">
      <c r="A30" s="14"/>
      <c r="B30" s="3"/>
      <c r="C30" s="204"/>
      <c r="D30" s="9" t="s">
        <v>593</v>
      </c>
      <c r="E30" s="9"/>
      <c r="F30" s="198"/>
      <c r="G30" s="199"/>
      <c r="H30" s="199"/>
      <c r="I30" s="200"/>
      <c r="J30" s="358"/>
    </row>
    <row r="31" spans="1:10" ht="12.9" customHeight="1" x14ac:dyDescent="0.3">
      <c r="A31" s="197"/>
      <c r="B31" s="88"/>
      <c r="C31" s="9"/>
      <c r="D31" s="9" t="s">
        <v>588</v>
      </c>
      <c r="E31" s="9"/>
      <c r="F31" s="198"/>
      <c r="G31" s="199"/>
      <c r="H31" s="199"/>
      <c r="I31" s="200"/>
      <c r="J31" s="358"/>
    </row>
    <row r="32" spans="1:10" ht="12.9" customHeight="1" x14ac:dyDescent="0.3">
      <c r="A32" s="197"/>
      <c r="B32" s="88"/>
      <c r="C32" s="9"/>
      <c r="D32" s="9" t="s">
        <v>589</v>
      </c>
      <c r="E32" s="9"/>
      <c r="F32" s="198"/>
      <c r="G32" s="202"/>
      <c r="H32" s="202"/>
      <c r="I32" s="203"/>
      <c r="J32" s="358"/>
    </row>
    <row r="33" spans="1:10" ht="12.9" customHeight="1" x14ac:dyDescent="0.3">
      <c r="A33" s="197"/>
      <c r="B33" s="88"/>
      <c r="C33" s="9"/>
      <c r="D33" s="9"/>
      <c r="E33" s="9"/>
      <c r="F33" s="201"/>
      <c r="G33" s="202"/>
      <c r="H33" s="202"/>
      <c r="I33" s="203"/>
      <c r="J33" s="358"/>
    </row>
    <row r="34" spans="1:10" ht="12.9" customHeight="1" x14ac:dyDescent="0.3">
      <c r="A34" s="197"/>
      <c r="B34" s="88"/>
      <c r="C34" s="9"/>
      <c r="D34" s="9" t="s">
        <v>741</v>
      </c>
      <c r="E34" s="9"/>
      <c r="F34" s="201" t="s">
        <v>34</v>
      </c>
      <c r="G34" s="202"/>
      <c r="H34" s="202"/>
      <c r="I34" s="203"/>
      <c r="J34" s="358"/>
    </row>
    <row r="35" spans="1:10" ht="12.9" customHeight="1" x14ac:dyDescent="0.3">
      <c r="A35" s="197"/>
      <c r="B35" s="88"/>
      <c r="C35" s="9"/>
      <c r="D35" s="9" t="s">
        <v>596</v>
      </c>
      <c r="E35" s="9"/>
      <c r="F35" s="201"/>
      <c r="G35" s="205"/>
      <c r="H35" s="202"/>
      <c r="I35" s="203"/>
      <c r="J35" s="358"/>
    </row>
    <row r="36" spans="1:10" ht="12.9" customHeight="1" x14ac:dyDescent="0.3">
      <c r="A36" s="197"/>
      <c r="B36" s="88"/>
      <c r="C36" s="9"/>
      <c r="D36" s="9" t="s">
        <v>590</v>
      </c>
      <c r="E36" s="9"/>
      <c r="F36" s="201"/>
      <c r="G36" s="202"/>
      <c r="H36" s="202"/>
      <c r="I36" s="203"/>
      <c r="J36" s="358"/>
    </row>
    <row r="37" spans="1:10" ht="12.9" customHeight="1" x14ac:dyDescent="0.3">
      <c r="A37" s="197"/>
      <c r="B37" s="88"/>
      <c r="C37" s="9"/>
      <c r="D37" s="9" t="s">
        <v>597</v>
      </c>
      <c r="E37" s="9"/>
      <c r="F37" s="201"/>
      <c r="G37" s="202"/>
      <c r="H37" s="202"/>
      <c r="I37" s="203"/>
      <c r="J37" s="358"/>
    </row>
    <row r="38" spans="1:10" ht="12.9" customHeight="1" x14ac:dyDescent="0.3">
      <c r="A38" s="197"/>
      <c r="B38" s="88"/>
      <c r="C38" s="9"/>
      <c r="D38" s="9" t="s">
        <v>591</v>
      </c>
      <c r="E38" s="9"/>
      <c r="F38" s="201" t="s">
        <v>34</v>
      </c>
      <c r="G38" s="202"/>
      <c r="H38" s="201"/>
      <c r="I38" s="203"/>
      <c r="J38" s="358"/>
    </row>
    <row r="39" spans="1:10" ht="12.9" customHeight="1" x14ac:dyDescent="0.25">
      <c r="A39" s="197"/>
      <c r="B39" s="88"/>
      <c r="C39" s="88"/>
      <c r="D39" s="88"/>
      <c r="E39" s="88"/>
      <c r="F39" s="88"/>
      <c r="G39" s="88"/>
      <c r="H39" s="88"/>
      <c r="I39" s="88"/>
      <c r="J39" s="358"/>
    </row>
    <row r="40" spans="1:10" ht="12.9" customHeight="1" x14ac:dyDescent="0.3">
      <c r="A40" s="14">
        <f>A29+1</f>
        <v>5</v>
      </c>
      <c r="B40" s="3" t="s">
        <v>18</v>
      </c>
      <c r="C40" s="94" t="s">
        <v>595</v>
      </c>
      <c r="D40" s="9"/>
      <c r="E40" s="9"/>
      <c r="F40" s="9"/>
      <c r="G40" s="9"/>
      <c r="H40" s="9"/>
      <c r="I40" s="9"/>
      <c r="J40" s="358"/>
    </row>
    <row r="41" spans="1:10" ht="12.9" customHeight="1" x14ac:dyDescent="0.3">
      <c r="A41" s="14"/>
      <c r="B41" s="3"/>
      <c r="C41" s="204"/>
      <c r="D41" s="9" t="s">
        <v>593</v>
      </c>
      <c r="E41" s="9"/>
      <c r="F41" s="198"/>
      <c r="G41" s="199"/>
      <c r="H41" s="199"/>
      <c r="I41" s="200"/>
      <c r="J41" s="358"/>
    </row>
    <row r="42" spans="1:10" ht="12.9" customHeight="1" x14ac:dyDescent="0.3">
      <c r="A42" s="197"/>
      <c r="B42" s="88"/>
      <c r="C42" s="9"/>
      <c r="D42" s="9" t="s">
        <v>588</v>
      </c>
      <c r="E42" s="9"/>
      <c r="F42" s="198"/>
      <c r="G42" s="199"/>
      <c r="H42" s="199"/>
      <c r="I42" s="200"/>
      <c r="J42" s="358"/>
    </row>
    <row r="43" spans="1:10" ht="12.9" customHeight="1" x14ac:dyDescent="0.3">
      <c r="A43" s="197"/>
      <c r="B43" s="88"/>
      <c r="C43" s="9"/>
      <c r="D43" s="9" t="s">
        <v>589</v>
      </c>
      <c r="E43" s="9"/>
      <c r="F43" s="201"/>
      <c r="G43" s="202"/>
      <c r="H43" s="202"/>
      <c r="I43" s="203"/>
      <c r="J43" s="358"/>
    </row>
    <row r="44" spans="1:10" ht="12.9" customHeight="1" x14ac:dyDescent="0.3">
      <c r="A44" s="197"/>
      <c r="B44" s="88"/>
      <c r="C44" s="9"/>
      <c r="D44" s="9"/>
      <c r="E44" s="9"/>
      <c r="F44" s="201"/>
      <c r="G44" s="202"/>
      <c r="H44" s="202"/>
      <c r="I44" s="203"/>
      <c r="J44" s="358"/>
    </row>
    <row r="45" spans="1:10" ht="12.9" customHeight="1" x14ac:dyDescent="0.3">
      <c r="A45" s="197"/>
      <c r="B45" s="88"/>
      <c r="C45" s="9"/>
      <c r="D45" s="9" t="s">
        <v>741</v>
      </c>
      <c r="E45" s="9"/>
      <c r="F45" s="201" t="s">
        <v>34</v>
      </c>
      <c r="G45" s="202"/>
      <c r="H45" s="202"/>
      <c r="I45" s="203"/>
      <c r="J45" s="358"/>
    </row>
    <row r="46" spans="1:10" ht="12.9" customHeight="1" x14ac:dyDescent="0.3">
      <c r="A46" s="197"/>
      <c r="B46" s="88"/>
      <c r="C46" s="9"/>
      <c r="D46" s="9" t="s">
        <v>596</v>
      </c>
      <c r="E46" s="9"/>
      <c r="F46" s="201"/>
      <c r="G46" s="202"/>
      <c r="H46" s="202"/>
      <c r="I46" s="203"/>
      <c r="J46" s="358"/>
    </row>
    <row r="47" spans="1:10" ht="12.9" customHeight="1" x14ac:dyDescent="0.3">
      <c r="A47" s="197"/>
      <c r="B47" s="88"/>
      <c r="C47" s="9"/>
      <c r="D47" s="9" t="s">
        <v>590</v>
      </c>
      <c r="E47" s="9"/>
      <c r="F47" s="201"/>
      <c r="G47" s="202"/>
      <c r="H47" s="202"/>
      <c r="I47" s="203"/>
      <c r="J47" s="358"/>
    </row>
    <row r="48" spans="1:10" ht="12.9" customHeight="1" x14ac:dyDescent="0.3">
      <c r="A48" s="197"/>
      <c r="B48" s="88"/>
      <c r="C48" s="9"/>
      <c r="D48" s="9" t="s">
        <v>597</v>
      </c>
      <c r="E48" s="9"/>
      <c r="F48" s="201"/>
      <c r="G48" s="202"/>
      <c r="H48" s="202"/>
      <c r="I48" s="203"/>
      <c r="J48" s="358"/>
    </row>
    <row r="49" spans="1:10" ht="12.9" customHeight="1" thickBot="1" x14ac:dyDescent="0.35">
      <c r="A49" s="197"/>
      <c r="B49" s="88"/>
      <c r="C49" s="9"/>
      <c r="D49" s="9" t="s">
        <v>591</v>
      </c>
      <c r="E49" s="333"/>
      <c r="F49" s="201"/>
      <c r="G49" s="203"/>
      <c r="H49" s="202"/>
      <c r="I49" s="203"/>
      <c r="J49" s="334"/>
    </row>
    <row r="50" spans="1:10" ht="11.1" customHeight="1" x14ac:dyDescent="0.25">
      <c r="A50" s="197"/>
      <c r="B50" s="88"/>
      <c r="C50" s="88"/>
      <c r="D50" s="88"/>
      <c r="E50" s="88"/>
      <c r="F50" s="428"/>
      <c r="G50" s="428"/>
      <c r="H50" s="428"/>
      <c r="I50" s="428"/>
      <c r="J50" s="358"/>
    </row>
    <row r="51" spans="1:10" ht="12.9" customHeight="1" x14ac:dyDescent="0.3">
      <c r="A51" s="14">
        <f>A40+1</f>
        <v>6</v>
      </c>
      <c r="B51" s="3" t="s">
        <v>18</v>
      </c>
      <c r="C51" s="94" t="s">
        <v>598</v>
      </c>
      <c r="D51" s="9"/>
      <c r="E51" s="9"/>
      <c r="F51" s="9"/>
      <c r="G51" s="9"/>
      <c r="H51" s="9"/>
      <c r="I51" s="9"/>
      <c r="J51" s="358"/>
    </row>
    <row r="52" spans="1:10" ht="12.9" customHeight="1" x14ac:dyDescent="0.3">
      <c r="A52" s="197"/>
      <c r="B52" s="88"/>
      <c r="C52" s="9"/>
      <c r="D52" s="9" t="s">
        <v>588</v>
      </c>
      <c r="E52" s="9"/>
      <c r="F52" s="198"/>
      <c r="G52" s="199"/>
      <c r="H52" s="199"/>
      <c r="I52" s="200"/>
      <c r="J52" s="358"/>
    </row>
    <row r="53" spans="1:10" ht="12.9" customHeight="1" x14ac:dyDescent="0.3">
      <c r="A53" s="197"/>
      <c r="B53" s="88"/>
      <c r="C53" s="9"/>
      <c r="D53" s="9" t="s">
        <v>589</v>
      </c>
      <c r="E53" s="9"/>
      <c r="F53" s="201"/>
      <c r="G53" s="202"/>
      <c r="H53" s="202"/>
      <c r="I53" s="203"/>
      <c r="J53" s="358"/>
    </row>
    <row r="54" spans="1:10" ht="12.9" customHeight="1" x14ac:dyDescent="0.3">
      <c r="A54" s="197"/>
      <c r="B54" s="88"/>
      <c r="C54" s="9"/>
      <c r="D54" s="9"/>
      <c r="E54" s="9"/>
      <c r="F54" s="201"/>
      <c r="G54" s="202"/>
      <c r="H54" s="202"/>
      <c r="I54" s="203"/>
      <c r="J54" s="358"/>
    </row>
    <row r="55" spans="1:10" ht="12.9" customHeight="1" x14ac:dyDescent="0.3">
      <c r="A55" s="197"/>
      <c r="B55" s="88"/>
      <c r="C55" s="9"/>
      <c r="D55" s="9" t="s">
        <v>590</v>
      </c>
      <c r="E55" s="9"/>
      <c r="F55" s="201"/>
      <c r="G55" s="202"/>
      <c r="H55" s="202"/>
      <c r="I55" s="203"/>
      <c r="J55" s="358"/>
    </row>
    <row r="56" spans="1:10" ht="12.9" customHeight="1" x14ac:dyDescent="0.3">
      <c r="A56" s="197"/>
      <c r="B56" s="88"/>
      <c r="C56" s="9"/>
      <c r="D56" s="9" t="s">
        <v>599</v>
      </c>
      <c r="E56" s="9"/>
      <c r="F56" s="201"/>
      <c r="G56" s="202"/>
      <c r="H56" s="202"/>
      <c r="I56" s="203"/>
      <c r="J56" s="358"/>
    </row>
    <row r="57" spans="1:10" ht="12.9" customHeight="1" x14ac:dyDescent="0.3">
      <c r="A57" s="197"/>
      <c r="B57" s="88"/>
      <c r="C57" s="9"/>
      <c r="D57" s="9" t="s">
        <v>600</v>
      </c>
      <c r="E57" s="9"/>
      <c r="F57" s="201"/>
      <c r="G57" s="202"/>
      <c r="H57" s="202"/>
      <c r="I57" s="203"/>
      <c r="J57" s="358"/>
    </row>
    <row r="58" spans="1:10" ht="11.1" customHeight="1" x14ac:dyDescent="0.25">
      <c r="A58" s="197"/>
      <c r="B58" s="88"/>
      <c r="C58" s="88"/>
      <c r="D58" s="88"/>
      <c r="E58" s="88"/>
      <c r="F58" s="88"/>
      <c r="G58" s="88"/>
      <c r="H58" s="88"/>
      <c r="I58" s="88"/>
      <c r="J58" s="358"/>
    </row>
    <row r="59" spans="1:10" ht="12.9" customHeight="1" x14ac:dyDescent="0.3">
      <c r="A59" s="14">
        <f>A51+1</f>
        <v>7</v>
      </c>
      <c r="B59" s="3" t="s">
        <v>18</v>
      </c>
      <c r="C59" s="94" t="s">
        <v>601</v>
      </c>
      <c r="D59" s="9"/>
      <c r="E59" s="9"/>
      <c r="F59" s="9"/>
      <c r="G59" s="9"/>
      <c r="H59" s="9"/>
      <c r="I59" s="9"/>
      <c r="J59" s="358"/>
    </row>
    <row r="60" spans="1:10" ht="12.9" customHeight="1" x14ac:dyDescent="0.3">
      <c r="A60" s="197"/>
      <c r="B60" s="88"/>
      <c r="C60" s="9"/>
      <c r="D60" s="9" t="s">
        <v>602</v>
      </c>
      <c r="E60" s="9"/>
      <c r="F60" s="198"/>
      <c r="G60" s="199"/>
      <c r="H60" s="199"/>
      <c r="I60" s="200"/>
      <c r="J60" s="358"/>
    </row>
    <row r="61" spans="1:10" ht="12.9" customHeight="1" x14ac:dyDescent="0.3">
      <c r="A61" s="197"/>
      <c r="B61" s="88"/>
      <c r="C61" s="9"/>
      <c r="D61" s="9" t="s">
        <v>589</v>
      </c>
      <c r="E61" s="9"/>
      <c r="F61" s="201"/>
      <c r="G61" s="202"/>
      <c r="H61" s="202"/>
      <c r="I61" s="203"/>
      <c r="J61" s="358"/>
    </row>
    <row r="62" spans="1:10" ht="12.9" customHeight="1" x14ac:dyDescent="0.3">
      <c r="A62" s="197"/>
      <c r="B62" s="88"/>
      <c r="C62" s="9"/>
      <c r="D62" s="9" t="s">
        <v>603</v>
      </c>
      <c r="E62" s="9"/>
      <c r="F62" s="201"/>
      <c r="G62" s="202"/>
      <c r="H62" s="202"/>
      <c r="I62" s="203"/>
      <c r="J62" s="358"/>
    </row>
    <row r="63" spans="1:10" ht="12.9" customHeight="1" x14ac:dyDescent="0.3">
      <c r="A63" s="197"/>
      <c r="B63" s="88"/>
      <c r="C63" s="9"/>
      <c r="D63" s="9" t="s">
        <v>590</v>
      </c>
      <c r="E63" s="9"/>
      <c r="F63" s="201"/>
      <c r="G63" s="202"/>
      <c r="H63" s="202"/>
      <c r="I63" s="203"/>
      <c r="J63" s="358"/>
    </row>
    <row r="64" spans="1:10" ht="12.9" customHeight="1" x14ac:dyDescent="0.3">
      <c r="A64" s="197"/>
      <c r="B64" s="88"/>
      <c r="C64" s="9"/>
      <c r="D64" s="9" t="s">
        <v>599</v>
      </c>
      <c r="E64" s="9"/>
      <c r="F64" s="201"/>
      <c r="G64" s="202"/>
      <c r="H64" s="202"/>
      <c r="I64" s="203"/>
      <c r="J64" s="358"/>
    </row>
    <row r="65" spans="1:10" ht="12.9" customHeight="1" x14ac:dyDescent="0.3">
      <c r="A65" s="197"/>
      <c r="B65" s="88"/>
      <c r="C65" s="9"/>
      <c r="D65" s="9" t="s">
        <v>600</v>
      </c>
      <c r="E65" s="9"/>
      <c r="F65" s="201"/>
      <c r="G65" s="202"/>
      <c r="H65" s="202"/>
      <c r="I65" s="203"/>
      <c r="J65" s="358"/>
    </row>
    <row r="66" spans="1:10" ht="11.1" customHeight="1" x14ac:dyDescent="0.25">
      <c r="A66" s="197"/>
      <c r="B66" s="88"/>
      <c r="C66" s="88"/>
      <c r="D66" s="88"/>
      <c r="E66" s="88"/>
      <c r="F66" s="88"/>
      <c r="G66" s="88"/>
      <c r="H66" s="88"/>
      <c r="I66" s="88"/>
      <c r="J66" s="358"/>
    </row>
    <row r="67" spans="1:10" ht="12.9" customHeight="1" x14ac:dyDescent="0.3">
      <c r="A67" s="14">
        <f>A59+1</f>
        <v>8</v>
      </c>
      <c r="B67" s="3" t="s">
        <v>18</v>
      </c>
      <c r="C67" s="94" t="s">
        <v>604</v>
      </c>
      <c r="D67" s="9"/>
      <c r="E67" s="9"/>
      <c r="F67" s="9"/>
      <c r="G67" s="9"/>
      <c r="H67" s="9"/>
      <c r="I67" s="9"/>
      <c r="J67" s="358"/>
    </row>
    <row r="68" spans="1:10" ht="12.9" customHeight="1" x14ac:dyDescent="0.3">
      <c r="A68" s="197"/>
      <c r="B68" s="88"/>
      <c r="C68" s="9"/>
      <c r="D68" s="9" t="s">
        <v>602</v>
      </c>
      <c r="E68" s="9"/>
      <c r="F68" s="198"/>
      <c r="G68" s="199"/>
      <c r="H68" s="199"/>
      <c r="I68" s="200"/>
      <c r="J68" s="358"/>
    </row>
    <row r="69" spans="1:10" ht="12.9" customHeight="1" x14ac:dyDescent="0.3">
      <c r="A69" s="197"/>
      <c r="B69" s="88"/>
      <c r="C69" s="9"/>
      <c r="D69" s="9" t="s">
        <v>589</v>
      </c>
      <c r="E69" s="9"/>
      <c r="F69" s="201"/>
      <c r="G69" s="202"/>
      <c r="H69" s="202"/>
      <c r="I69" s="203"/>
      <c r="J69" s="358"/>
    </row>
    <row r="70" spans="1:10" ht="12.9" customHeight="1" x14ac:dyDescent="0.3">
      <c r="A70" s="197"/>
      <c r="B70" s="88"/>
      <c r="C70" s="9"/>
      <c r="D70" s="9" t="s">
        <v>590</v>
      </c>
      <c r="E70" s="9"/>
      <c r="F70" s="201"/>
      <c r="G70" s="202"/>
      <c r="H70" s="202"/>
      <c r="I70" s="203"/>
      <c r="J70" s="358"/>
    </row>
    <row r="71" spans="1:10" ht="12.9" customHeight="1" x14ac:dyDescent="0.3">
      <c r="A71" s="197"/>
      <c r="B71" s="88"/>
      <c r="C71" s="9"/>
      <c r="D71" s="9" t="s">
        <v>599</v>
      </c>
      <c r="E71" s="9"/>
      <c r="F71" s="201"/>
      <c r="G71" s="202"/>
      <c r="H71" s="202"/>
      <c r="I71" s="203"/>
      <c r="J71" s="358"/>
    </row>
    <row r="72" spans="1:10" ht="12.9" customHeight="1" x14ac:dyDescent="0.3">
      <c r="A72" s="197"/>
      <c r="B72" s="88"/>
      <c r="C72" s="9"/>
      <c r="D72" s="9" t="s">
        <v>600</v>
      </c>
      <c r="E72" s="9"/>
      <c r="F72" s="201"/>
      <c r="G72" s="202"/>
      <c r="H72" s="202"/>
      <c r="I72" s="203"/>
      <c r="J72" s="358"/>
    </row>
    <row r="73" spans="1:10" ht="11.1" customHeight="1" x14ac:dyDescent="0.25">
      <c r="A73" s="197"/>
      <c r="B73" s="88"/>
      <c r="C73" s="88"/>
      <c r="D73" s="88"/>
      <c r="E73" s="88"/>
      <c r="F73" s="88"/>
      <c r="G73" s="88"/>
      <c r="H73" s="88"/>
      <c r="I73" s="88"/>
      <c r="J73" s="358"/>
    </row>
    <row r="74" spans="1:10" ht="12.9" customHeight="1" x14ac:dyDescent="0.3">
      <c r="A74" s="14">
        <f>A67+1</f>
        <v>9</v>
      </c>
      <c r="B74" s="3" t="s">
        <v>18</v>
      </c>
      <c r="C74" s="94" t="s">
        <v>605</v>
      </c>
      <c r="D74" s="9"/>
      <c r="E74" s="9"/>
      <c r="F74" s="9"/>
      <c r="G74" s="9"/>
      <c r="H74" s="9"/>
      <c r="I74" s="9"/>
      <c r="J74" s="358"/>
    </row>
    <row r="75" spans="1:10" ht="12.9" customHeight="1" x14ac:dyDescent="0.3">
      <c r="A75" s="197"/>
      <c r="B75" s="88"/>
      <c r="C75" s="9"/>
      <c r="D75" s="9" t="s">
        <v>602</v>
      </c>
      <c r="E75" s="9"/>
      <c r="F75" s="198"/>
      <c r="G75" s="199"/>
      <c r="H75" s="199"/>
      <c r="I75" s="200"/>
      <c r="J75" s="358"/>
    </row>
    <row r="76" spans="1:10" ht="12.9" customHeight="1" x14ac:dyDescent="0.3">
      <c r="A76" s="197"/>
      <c r="B76" s="88"/>
      <c r="C76" s="9"/>
      <c r="D76" s="9" t="s">
        <v>589</v>
      </c>
      <c r="E76" s="9"/>
      <c r="F76" s="201"/>
      <c r="G76" s="202"/>
      <c r="H76" s="202"/>
      <c r="I76" s="203"/>
      <c r="J76" s="358"/>
    </row>
    <row r="77" spans="1:10" ht="12.9" customHeight="1" x14ac:dyDescent="0.3">
      <c r="A77" s="197"/>
      <c r="B77" s="88"/>
      <c r="C77" s="9"/>
      <c r="D77" s="9" t="s">
        <v>590</v>
      </c>
      <c r="E77" s="9"/>
      <c r="F77" s="201"/>
      <c r="G77" s="202"/>
      <c r="H77" s="202"/>
      <c r="I77" s="203"/>
      <c r="J77" s="358"/>
    </row>
    <row r="78" spans="1:10" ht="12.9" customHeight="1" x14ac:dyDescent="0.3">
      <c r="A78" s="197"/>
      <c r="B78" s="88"/>
      <c r="C78" s="9"/>
      <c r="D78" s="9" t="s">
        <v>599</v>
      </c>
      <c r="E78" s="9"/>
      <c r="F78" s="201"/>
      <c r="G78" s="202"/>
      <c r="H78" s="202"/>
      <c r="I78" s="203"/>
      <c r="J78" s="358"/>
    </row>
    <row r="79" spans="1:10" ht="12.9" customHeight="1" x14ac:dyDescent="0.3">
      <c r="A79" s="197"/>
      <c r="B79" s="88"/>
      <c r="C79" s="9"/>
      <c r="D79" s="9" t="s">
        <v>600</v>
      </c>
      <c r="E79" s="9"/>
      <c r="F79" s="201"/>
      <c r="G79" s="202"/>
      <c r="H79" s="202"/>
      <c r="I79" s="203"/>
      <c r="J79" s="358"/>
    </row>
    <row r="80" spans="1:10" ht="11.1" customHeight="1" x14ac:dyDescent="0.25">
      <c r="A80" s="197"/>
      <c r="B80" s="88"/>
      <c r="C80" s="88"/>
      <c r="D80" s="88"/>
      <c r="E80" s="88"/>
      <c r="F80" s="88"/>
      <c r="G80" s="88"/>
      <c r="H80" s="88"/>
      <c r="I80" s="88"/>
      <c r="J80" s="358"/>
    </row>
    <row r="81" spans="1:10" ht="12.9" customHeight="1" x14ac:dyDescent="0.3">
      <c r="A81" s="14">
        <f>A74+1</f>
        <v>10</v>
      </c>
      <c r="B81" s="3" t="s">
        <v>18</v>
      </c>
      <c r="C81" s="94" t="s">
        <v>606</v>
      </c>
      <c r="D81" s="9"/>
      <c r="E81" s="9"/>
      <c r="F81" s="9"/>
      <c r="G81" s="9"/>
      <c r="H81" s="9"/>
      <c r="I81" s="9"/>
      <c r="J81" s="347"/>
    </row>
    <row r="82" spans="1:10" ht="12.9" customHeight="1" x14ac:dyDescent="0.3">
      <c r="A82" s="197"/>
      <c r="B82" s="88"/>
      <c r="C82" s="9"/>
      <c r="D82" s="9" t="s">
        <v>602</v>
      </c>
      <c r="E82" s="9"/>
      <c r="F82" s="198"/>
      <c r="G82" s="199"/>
      <c r="H82" s="199"/>
      <c r="I82" s="200"/>
      <c r="J82" s="347"/>
    </row>
    <row r="83" spans="1:10" ht="12.9" customHeight="1" x14ac:dyDescent="0.3">
      <c r="A83" s="197"/>
      <c r="B83" s="88"/>
      <c r="C83" s="9"/>
      <c r="D83" s="9" t="s">
        <v>589</v>
      </c>
      <c r="E83" s="9"/>
      <c r="F83" s="201"/>
      <c r="G83" s="202"/>
      <c r="H83" s="202"/>
      <c r="I83" s="203"/>
      <c r="J83" s="347"/>
    </row>
    <row r="84" spans="1:10" ht="12.9" customHeight="1" x14ac:dyDescent="0.3">
      <c r="A84" s="197"/>
      <c r="B84" s="88"/>
      <c r="C84" s="9"/>
      <c r="D84" s="9" t="s">
        <v>590</v>
      </c>
      <c r="E84" s="9"/>
      <c r="F84" s="201"/>
      <c r="G84" s="202"/>
      <c r="H84" s="202"/>
      <c r="I84" s="203"/>
      <c r="J84" s="347"/>
    </row>
    <row r="85" spans="1:10" ht="12.9" customHeight="1" x14ac:dyDescent="0.3">
      <c r="A85" s="197"/>
      <c r="B85" s="88"/>
      <c r="C85" s="9"/>
      <c r="D85" s="9" t="s">
        <v>599</v>
      </c>
      <c r="E85" s="9"/>
      <c r="F85" s="201"/>
      <c r="G85" s="202"/>
      <c r="H85" s="202"/>
      <c r="I85" s="203"/>
      <c r="J85" s="347"/>
    </row>
    <row r="86" spans="1:10" ht="12.9" customHeight="1" x14ac:dyDescent="0.3">
      <c r="A86" s="197"/>
      <c r="B86" s="88"/>
      <c r="C86" s="9"/>
      <c r="D86" s="9" t="s">
        <v>600</v>
      </c>
      <c r="E86" s="9"/>
      <c r="F86" s="201"/>
      <c r="G86" s="202"/>
      <c r="H86" s="202"/>
      <c r="I86" s="203"/>
      <c r="J86" s="347"/>
    </row>
    <row r="87" spans="1:10" ht="11.1" customHeight="1" x14ac:dyDescent="0.25">
      <c r="A87" s="197"/>
      <c r="B87" s="88"/>
      <c r="C87" s="88"/>
      <c r="D87" s="88"/>
      <c r="E87" s="88"/>
      <c r="F87" s="88"/>
      <c r="G87" s="88"/>
      <c r="H87" s="88"/>
      <c r="I87" s="88"/>
      <c r="J87" s="358"/>
    </row>
    <row r="88" spans="1:10" ht="12.9" customHeight="1" x14ac:dyDescent="0.3">
      <c r="A88" s="14">
        <f>A81+1</f>
        <v>11</v>
      </c>
      <c r="B88" s="3" t="s">
        <v>18</v>
      </c>
      <c r="C88" s="94" t="s">
        <v>607</v>
      </c>
      <c r="D88" s="9"/>
      <c r="E88" s="9"/>
      <c r="F88" s="9"/>
      <c r="G88" s="9"/>
      <c r="H88" s="9"/>
      <c r="I88" s="9"/>
      <c r="J88" s="358"/>
    </row>
    <row r="89" spans="1:10" ht="12.9" customHeight="1" x14ac:dyDescent="0.3">
      <c r="A89" s="197"/>
      <c r="B89" s="88"/>
      <c r="C89" s="9"/>
      <c r="D89" s="9" t="s">
        <v>602</v>
      </c>
      <c r="E89" s="9"/>
      <c r="F89" s="198"/>
      <c r="G89" s="199"/>
      <c r="H89" s="199"/>
      <c r="I89" s="200"/>
      <c r="J89" s="358"/>
    </row>
    <row r="90" spans="1:10" ht="12.9" customHeight="1" x14ac:dyDescent="0.3">
      <c r="A90" s="197"/>
      <c r="B90" s="88"/>
      <c r="C90" s="9"/>
      <c r="D90" s="9" t="s">
        <v>589</v>
      </c>
      <c r="E90" s="9"/>
      <c r="F90" s="201"/>
      <c r="G90" s="202"/>
      <c r="H90" s="202"/>
      <c r="I90" s="203"/>
      <c r="J90" s="358"/>
    </row>
    <row r="91" spans="1:10" ht="12.9" customHeight="1" x14ac:dyDescent="0.3">
      <c r="A91" s="197"/>
      <c r="B91" s="88"/>
      <c r="C91" s="9"/>
      <c r="D91" s="9" t="s">
        <v>590</v>
      </c>
      <c r="E91" s="9"/>
      <c r="F91" s="201"/>
      <c r="G91" s="202"/>
      <c r="H91" s="202"/>
      <c r="I91" s="203"/>
      <c r="J91" s="358"/>
    </row>
    <row r="92" spans="1:10" ht="12.9" customHeight="1" x14ac:dyDescent="0.3">
      <c r="A92" s="197"/>
      <c r="B92" s="88"/>
      <c r="C92" s="9"/>
      <c r="D92" s="9" t="s">
        <v>599</v>
      </c>
      <c r="E92" s="9"/>
      <c r="F92" s="201"/>
      <c r="G92" s="202"/>
      <c r="H92" s="202"/>
      <c r="I92" s="203"/>
      <c r="J92" s="358"/>
    </row>
    <row r="93" spans="1:10" ht="12.9" customHeight="1" x14ac:dyDescent="0.3">
      <c r="A93" s="197"/>
      <c r="B93" s="88"/>
      <c r="C93" s="9"/>
      <c r="D93" s="9" t="s">
        <v>600</v>
      </c>
      <c r="E93" s="9"/>
      <c r="F93" s="201"/>
      <c r="G93" s="202"/>
      <c r="H93" s="202"/>
      <c r="I93" s="203"/>
      <c r="J93" s="358"/>
    </row>
    <row r="94" spans="1:10" ht="9.9" customHeight="1" x14ac:dyDescent="0.3">
      <c r="A94" s="197"/>
      <c r="B94" s="88"/>
      <c r="C94" s="88"/>
      <c r="D94" s="9"/>
      <c r="E94" s="88"/>
      <c r="F94" s="88"/>
      <c r="G94" s="88"/>
      <c r="H94" s="88"/>
      <c r="I94" s="88"/>
      <c r="J94" s="358"/>
    </row>
    <row r="95" spans="1:10" ht="12.9" customHeight="1" x14ac:dyDescent="0.3">
      <c r="A95" s="14">
        <f>A88+1</f>
        <v>12</v>
      </c>
      <c r="B95" s="3" t="s">
        <v>18</v>
      </c>
      <c r="C95" s="94" t="s">
        <v>608</v>
      </c>
      <c r="D95" s="9"/>
      <c r="E95" s="9"/>
      <c r="F95" s="9"/>
      <c r="G95" s="9"/>
      <c r="H95" s="9"/>
      <c r="I95" s="9"/>
      <c r="J95" s="358"/>
    </row>
    <row r="96" spans="1:10" ht="12.9" customHeight="1" x14ac:dyDescent="0.3">
      <c r="A96" s="197"/>
      <c r="B96" s="88"/>
      <c r="C96" s="9"/>
      <c r="D96" s="9" t="s">
        <v>602</v>
      </c>
      <c r="E96" s="9"/>
      <c r="F96" s="198"/>
      <c r="G96" s="199"/>
      <c r="H96" s="199"/>
      <c r="I96" s="200"/>
      <c r="J96" s="358"/>
    </row>
    <row r="97" spans="1:10" ht="12.9" customHeight="1" x14ac:dyDescent="0.3">
      <c r="A97" s="197"/>
      <c r="B97" s="88"/>
      <c r="C97" s="9"/>
      <c r="D97" s="9" t="s">
        <v>589</v>
      </c>
      <c r="E97" s="9"/>
      <c r="F97" s="201"/>
      <c r="G97" s="202"/>
      <c r="H97" s="202"/>
      <c r="I97" s="203"/>
      <c r="J97" s="358"/>
    </row>
    <row r="98" spans="1:10" ht="12.9" customHeight="1" x14ac:dyDescent="0.3">
      <c r="A98" s="197"/>
      <c r="B98" s="88"/>
      <c r="C98" s="9"/>
      <c r="D98" s="9" t="s">
        <v>590</v>
      </c>
      <c r="E98" s="9"/>
      <c r="F98" s="201"/>
      <c r="G98" s="202"/>
      <c r="H98" s="202"/>
      <c r="I98" s="203"/>
      <c r="J98" s="358"/>
    </row>
    <row r="99" spans="1:10" ht="12.9" customHeight="1" x14ac:dyDescent="0.3">
      <c r="A99" s="197"/>
      <c r="B99" s="88"/>
      <c r="C99" s="9"/>
      <c r="D99" s="9" t="s">
        <v>599</v>
      </c>
      <c r="E99" s="9"/>
      <c r="F99" s="201"/>
      <c r="G99" s="202"/>
      <c r="H99" s="202"/>
      <c r="I99" s="203"/>
      <c r="J99" s="358"/>
    </row>
    <row r="100" spans="1:10" ht="12.9" customHeight="1" x14ac:dyDescent="0.3">
      <c r="A100" s="197"/>
      <c r="B100" s="88"/>
      <c r="C100" s="9"/>
      <c r="D100" s="9" t="s">
        <v>600</v>
      </c>
      <c r="E100" s="333"/>
      <c r="F100" s="198"/>
      <c r="G100" s="199"/>
      <c r="H100" s="199"/>
      <c r="I100" s="200"/>
      <c r="J100" s="334"/>
    </row>
    <row r="101" spans="1:10" ht="11.1" customHeight="1" x14ac:dyDescent="0.25">
      <c r="A101" s="197"/>
      <c r="B101" s="88"/>
      <c r="C101" s="88"/>
      <c r="D101" s="88"/>
      <c r="E101" s="88"/>
      <c r="F101" s="88"/>
      <c r="G101" s="88"/>
      <c r="H101" s="88"/>
      <c r="I101" s="88"/>
      <c r="J101" s="358"/>
    </row>
    <row r="102" spans="1:10" ht="12.9" customHeight="1" x14ac:dyDescent="0.3">
      <c r="A102" s="14">
        <f>A95+1</f>
        <v>13</v>
      </c>
      <c r="B102" s="3" t="s">
        <v>18</v>
      </c>
      <c r="C102" s="94" t="s">
        <v>609</v>
      </c>
      <c r="D102" s="9"/>
      <c r="E102" s="9"/>
      <c r="F102" s="9"/>
      <c r="G102" s="9"/>
      <c r="H102" s="9"/>
      <c r="I102" s="9"/>
      <c r="J102" s="358"/>
    </row>
    <row r="103" spans="1:10" ht="12.9" customHeight="1" x14ac:dyDescent="0.3">
      <c r="A103" s="197"/>
      <c r="B103" s="88"/>
      <c r="C103" s="9"/>
      <c r="D103" s="9" t="s">
        <v>602</v>
      </c>
      <c r="E103" s="9"/>
      <c r="F103" s="198"/>
      <c r="G103" s="199"/>
      <c r="H103" s="199"/>
      <c r="I103" s="200"/>
      <c r="J103" s="358"/>
    </row>
    <row r="104" spans="1:10" ht="12.9" customHeight="1" x14ac:dyDescent="0.3">
      <c r="A104" s="197"/>
      <c r="B104" s="88"/>
      <c r="C104" s="9"/>
      <c r="D104" s="9" t="s">
        <v>589</v>
      </c>
      <c r="E104" s="9"/>
      <c r="F104" s="201"/>
      <c r="G104" s="202"/>
      <c r="H104" s="202"/>
      <c r="I104" s="203"/>
      <c r="J104" s="358"/>
    </row>
    <row r="105" spans="1:10" ht="12.9" customHeight="1" x14ac:dyDescent="0.3">
      <c r="A105" s="197"/>
      <c r="B105" s="88"/>
      <c r="C105" s="9"/>
      <c r="D105" s="9" t="s">
        <v>590</v>
      </c>
      <c r="E105" s="9"/>
      <c r="F105" s="201"/>
      <c r="G105" s="202"/>
      <c r="H105" s="202"/>
      <c r="I105" s="203"/>
      <c r="J105" s="358"/>
    </row>
    <row r="106" spans="1:10" ht="12.9" customHeight="1" x14ac:dyDescent="0.3">
      <c r="A106" s="197"/>
      <c r="B106" s="88"/>
      <c r="C106" s="9"/>
      <c r="D106" s="9" t="s">
        <v>599</v>
      </c>
      <c r="E106" s="9"/>
      <c r="F106" s="201"/>
      <c r="G106" s="202"/>
      <c r="H106" s="202"/>
      <c r="I106" s="203"/>
      <c r="J106" s="358"/>
    </row>
    <row r="107" spans="1:10" ht="12.9" customHeight="1" x14ac:dyDescent="0.3">
      <c r="A107" s="197"/>
      <c r="B107" s="88"/>
      <c r="C107" s="9"/>
      <c r="D107" s="9" t="s">
        <v>600</v>
      </c>
      <c r="E107" s="9"/>
      <c r="F107" s="201"/>
      <c r="G107" s="202"/>
      <c r="H107" s="201"/>
      <c r="I107" s="203"/>
      <c r="J107" s="358"/>
    </row>
    <row r="108" spans="1:10" ht="11.1" customHeight="1" x14ac:dyDescent="0.25">
      <c r="A108" s="197"/>
      <c r="B108" s="88"/>
      <c r="C108" s="88"/>
      <c r="D108" s="88"/>
      <c r="E108" s="88"/>
      <c r="F108" s="88"/>
      <c r="G108" s="88"/>
      <c r="H108" s="88"/>
      <c r="I108" s="88"/>
      <c r="J108" s="358"/>
    </row>
    <row r="109" spans="1:10" ht="12.9" customHeight="1" x14ac:dyDescent="0.3">
      <c r="A109" s="14">
        <f>A102+1</f>
        <v>14</v>
      </c>
      <c r="B109" s="3" t="s">
        <v>18</v>
      </c>
      <c r="C109" s="94" t="s">
        <v>610</v>
      </c>
      <c r="D109" s="9"/>
      <c r="E109" s="9"/>
      <c r="F109" s="9"/>
      <c r="G109" s="9"/>
      <c r="H109" s="9"/>
      <c r="I109" s="9"/>
      <c r="J109" s="358"/>
    </row>
    <row r="110" spans="1:10" ht="12.9" customHeight="1" x14ac:dyDescent="0.3">
      <c r="A110" s="197"/>
      <c r="B110" s="88"/>
      <c r="C110" s="9"/>
      <c r="D110" s="9" t="s">
        <v>602</v>
      </c>
      <c r="E110" s="9"/>
      <c r="F110" s="198"/>
      <c r="G110" s="199"/>
      <c r="H110" s="199"/>
      <c r="I110" s="200"/>
      <c r="J110" s="358"/>
    </row>
    <row r="111" spans="1:10" ht="12.9" customHeight="1" x14ac:dyDescent="0.3">
      <c r="A111" s="197"/>
      <c r="B111" s="88"/>
      <c r="C111" s="9"/>
      <c r="D111" s="9" t="s">
        <v>589</v>
      </c>
      <c r="E111" s="9"/>
      <c r="F111" s="201"/>
      <c r="G111" s="202"/>
      <c r="H111" s="202"/>
      <c r="I111" s="203"/>
      <c r="J111" s="358"/>
    </row>
    <row r="112" spans="1:10" ht="12.9" customHeight="1" x14ac:dyDescent="0.3">
      <c r="A112" s="197"/>
      <c r="B112" s="88"/>
      <c r="C112" s="9"/>
      <c r="D112" s="9" t="s">
        <v>590</v>
      </c>
      <c r="E112" s="9"/>
      <c r="F112" s="201"/>
      <c r="G112" s="202"/>
      <c r="H112" s="202"/>
      <c r="I112" s="203"/>
      <c r="J112" s="358"/>
    </row>
    <row r="113" spans="1:10" ht="12.9" customHeight="1" x14ac:dyDescent="0.3">
      <c r="A113" s="197"/>
      <c r="B113" s="88"/>
      <c r="C113" s="9"/>
      <c r="D113" s="9" t="s">
        <v>599</v>
      </c>
      <c r="E113" s="9"/>
      <c r="F113" s="201"/>
      <c r="G113" s="202"/>
      <c r="H113" s="202"/>
      <c r="I113" s="203"/>
      <c r="J113" s="358"/>
    </row>
    <row r="114" spans="1:10" ht="12.9" customHeight="1" x14ac:dyDescent="0.3">
      <c r="A114" s="197"/>
      <c r="B114" s="88"/>
      <c r="C114" s="9"/>
      <c r="D114" s="9" t="s">
        <v>600</v>
      </c>
      <c r="E114" s="9"/>
      <c r="F114" s="201"/>
      <c r="G114" s="202"/>
      <c r="H114" s="201"/>
      <c r="I114" s="203"/>
      <c r="J114" s="358"/>
    </row>
    <row r="115" spans="1:10" ht="11.1" customHeight="1" x14ac:dyDescent="0.25">
      <c r="A115" s="197"/>
      <c r="B115" s="88"/>
      <c r="C115" s="88"/>
      <c r="D115" s="88"/>
      <c r="E115" s="88"/>
      <c r="F115" s="88"/>
      <c r="G115" s="88"/>
      <c r="H115" s="88"/>
      <c r="I115" s="88"/>
      <c r="J115" s="358"/>
    </row>
    <row r="116" spans="1:10" ht="12.9" customHeight="1" x14ac:dyDescent="0.3">
      <c r="A116" s="14">
        <f>A109+1</f>
        <v>15</v>
      </c>
      <c r="B116" s="3" t="s">
        <v>18</v>
      </c>
      <c r="C116" s="94" t="s">
        <v>611</v>
      </c>
      <c r="D116" s="9"/>
      <c r="E116" s="9"/>
      <c r="F116" s="9"/>
      <c r="G116" s="9"/>
      <c r="H116" s="9"/>
      <c r="I116" s="9"/>
      <c r="J116" s="358"/>
    </row>
    <row r="117" spans="1:10" ht="12.9" customHeight="1" x14ac:dyDescent="0.3">
      <c r="A117" s="197"/>
      <c r="B117" s="88"/>
      <c r="C117" s="9"/>
      <c r="D117" s="9" t="s">
        <v>602</v>
      </c>
      <c r="E117" s="9"/>
      <c r="F117" s="198"/>
      <c r="G117" s="199"/>
      <c r="H117" s="199"/>
      <c r="I117" s="200"/>
      <c r="J117" s="358"/>
    </row>
    <row r="118" spans="1:10" ht="12.9" customHeight="1" x14ac:dyDescent="0.3">
      <c r="A118" s="197"/>
      <c r="B118" s="88"/>
      <c r="C118" s="9"/>
      <c r="D118" s="9" t="s">
        <v>589</v>
      </c>
      <c r="E118" s="9"/>
      <c r="F118" s="201"/>
      <c r="G118" s="202"/>
      <c r="H118" s="202"/>
      <c r="I118" s="203"/>
      <c r="J118" s="358"/>
    </row>
    <row r="119" spans="1:10" ht="12.9" customHeight="1" x14ac:dyDescent="0.3">
      <c r="A119" s="197"/>
      <c r="B119" s="88"/>
      <c r="C119" s="9"/>
      <c r="D119" s="9" t="s">
        <v>590</v>
      </c>
      <c r="E119" s="9"/>
      <c r="F119" s="201"/>
      <c r="G119" s="202"/>
      <c r="H119" s="202"/>
      <c r="I119" s="203"/>
      <c r="J119" s="358"/>
    </row>
    <row r="120" spans="1:10" ht="12.9" customHeight="1" x14ac:dyDescent="0.3">
      <c r="A120" s="197"/>
      <c r="B120" s="88"/>
      <c r="C120" s="9"/>
      <c r="D120" s="9" t="s">
        <v>599</v>
      </c>
      <c r="E120" s="9"/>
      <c r="F120" s="201"/>
      <c r="G120" s="202"/>
      <c r="H120" s="202"/>
      <c r="I120" s="203"/>
      <c r="J120" s="358"/>
    </row>
    <row r="121" spans="1:10" ht="12.9" customHeight="1" x14ac:dyDescent="0.3">
      <c r="A121" s="197"/>
      <c r="B121" s="88"/>
      <c r="C121" s="9"/>
      <c r="D121" s="9" t="s">
        <v>600</v>
      </c>
      <c r="E121" s="9"/>
      <c r="F121" s="201"/>
      <c r="G121" s="202"/>
      <c r="H121" s="202"/>
      <c r="I121" s="203"/>
      <c r="J121" s="358"/>
    </row>
    <row r="122" spans="1:10" ht="11.1" customHeight="1" x14ac:dyDescent="0.25">
      <c r="A122" s="197"/>
      <c r="B122" s="88"/>
      <c r="C122" s="88"/>
      <c r="D122" s="88"/>
      <c r="E122" s="88"/>
      <c r="F122" s="88"/>
      <c r="G122" s="88"/>
      <c r="H122" s="88"/>
      <c r="I122" s="88"/>
      <c r="J122" s="358"/>
    </row>
    <row r="123" spans="1:10" ht="12.9" customHeight="1" x14ac:dyDescent="0.3">
      <c r="A123" s="14">
        <f>A116+1</f>
        <v>16</v>
      </c>
      <c r="B123" s="3" t="s">
        <v>18</v>
      </c>
      <c r="C123" s="94" t="s">
        <v>612</v>
      </c>
      <c r="D123" s="206"/>
      <c r="E123" s="9"/>
      <c r="F123" s="9"/>
      <c r="G123" s="9"/>
      <c r="H123" s="9"/>
      <c r="I123" s="9"/>
      <c r="J123" s="358"/>
    </row>
    <row r="124" spans="1:10" ht="12.9" customHeight="1" x14ac:dyDescent="0.3">
      <c r="A124" s="197"/>
      <c r="B124" s="88"/>
      <c r="C124" s="88"/>
      <c r="D124" s="9" t="s">
        <v>602</v>
      </c>
      <c r="E124" s="9"/>
      <c r="F124" s="198"/>
      <c r="G124" s="199"/>
      <c r="H124" s="199"/>
      <c r="I124" s="200"/>
      <c r="J124" s="358"/>
    </row>
    <row r="125" spans="1:10" ht="12.9" customHeight="1" x14ac:dyDescent="0.3">
      <c r="A125" s="197"/>
      <c r="B125" s="88"/>
      <c r="C125" s="9"/>
      <c r="D125" s="9" t="s">
        <v>589</v>
      </c>
      <c r="E125" s="9"/>
      <c r="F125" s="201"/>
      <c r="G125" s="202"/>
      <c r="H125" s="202"/>
      <c r="I125" s="203"/>
      <c r="J125" s="358"/>
    </row>
    <row r="126" spans="1:10" ht="12.9" customHeight="1" x14ac:dyDescent="0.3">
      <c r="A126" s="197"/>
      <c r="B126" s="88"/>
      <c r="C126" s="9"/>
      <c r="D126" s="9" t="s">
        <v>590</v>
      </c>
      <c r="E126" s="9"/>
      <c r="F126" s="201"/>
      <c r="G126" s="202"/>
      <c r="H126" s="202"/>
      <c r="I126" s="203"/>
      <c r="J126" s="358"/>
    </row>
    <row r="127" spans="1:10" ht="12.9" customHeight="1" x14ac:dyDescent="0.3">
      <c r="A127" s="197"/>
      <c r="B127" s="88"/>
      <c r="C127" s="9"/>
      <c r="D127" s="9" t="s">
        <v>599</v>
      </c>
      <c r="E127" s="9"/>
      <c r="F127" s="201"/>
      <c r="G127" s="202"/>
      <c r="H127" s="202"/>
      <c r="I127" s="203"/>
      <c r="J127" s="358"/>
    </row>
    <row r="128" spans="1:10" ht="12.9" customHeight="1" x14ac:dyDescent="0.3">
      <c r="A128" s="197"/>
      <c r="B128" s="88"/>
      <c r="C128" s="9"/>
      <c r="D128" s="9" t="s">
        <v>600</v>
      </c>
      <c r="E128" s="9"/>
      <c r="F128" s="201"/>
      <c r="G128" s="202"/>
      <c r="H128" s="202"/>
      <c r="I128" s="203"/>
      <c r="J128" s="358"/>
    </row>
    <row r="129" spans="1:10" ht="11.1" customHeight="1" x14ac:dyDescent="0.25">
      <c r="A129" s="197"/>
      <c r="B129" s="88"/>
      <c r="C129" s="88"/>
      <c r="D129" s="88"/>
      <c r="E129" s="88"/>
      <c r="F129" s="88"/>
      <c r="G129" s="88"/>
      <c r="H129" s="88"/>
      <c r="I129" s="88"/>
      <c r="J129" s="358"/>
    </row>
    <row r="130" spans="1:10" ht="12.9" customHeight="1" x14ac:dyDescent="0.3">
      <c r="A130" s="14">
        <f>A123+1</f>
        <v>17</v>
      </c>
      <c r="B130" s="3" t="s">
        <v>18</v>
      </c>
      <c r="C130" s="198"/>
      <c r="D130" s="200"/>
      <c r="E130" s="9"/>
      <c r="F130" s="9"/>
      <c r="G130" s="9"/>
      <c r="H130" s="9"/>
      <c r="I130" s="9"/>
      <c r="J130" s="358"/>
    </row>
    <row r="131" spans="1:10" ht="12.9" customHeight="1" x14ac:dyDescent="0.3">
      <c r="A131" s="197"/>
      <c r="B131" s="88"/>
      <c r="C131" s="117" t="s">
        <v>613</v>
      </c>
      <c r="D131" s="9" t="s">
        <v>602</v>
      </c>
      <c r="E131" s="9"/>
      <c r="F131" s="198"/>
      <c r="G131" s="199"/>
      <c r="H131" s="199"/>
      <c r="I131" s="200"/>
      <c r="J131" s="358"/>
    </row>
    <row r="132" spans="1:10" ht="12.9" customHeight="1" x14ac:dyDescent="0.3">
      <c r="A132" s="197"/>
      <c r="B132" s="88"/>
      <c r="C132" s="9"/>
      <c r="D132" s="9" t="s">
        <v>589</v>
      </c>
      <c r="E132" s="9"/>
      <c r="F132" s="201"/>
      <c r="G132" s="202"/>
      <c r="H132" s="202"/>
      <c r="I132" s="203"/>
      <c r="J132" s="358"/>
    </row>
    <row r="133" spans="1:10" ht="12.9" customHeight="1" x14ac:dyDescent="0.3">
      <c r="A133" s="197"/>
      <c r="B133" s="88"/>
      <c r="C133" s="9"/>
      <c r="D133" s="9" t="s">
        <v>590</v>
      </c>
      <c r="E133" s="9"/>
      <c r="F133" s="201"/>
      <c r="G133" s="202"/>
      <c r="H133" s="202"/>
      <c r="I133" s="203"/>
      <c r="J133" s="358"/>
    </row>
    <row r="134" spans="1:10" ht="12.9" customHeight="1" x14ac:dyDescent="0.3">
      <c r="A134" s="197"/>
      <c r="B134" s="88"/>
      <c r="C134" s="9"/>
      <c r="D134" s="9" t="s">
        <v>599</v>
      </c>
      <c r="E134" s="9"/>
      <c r="F134" s="201"/>
      <c r="G134" s="202"/>
      <c r="H134" s="202"/>
      <c r="I134" s="203"/>
      <c r="J134" s="358"/>
    </row>
    <row r="135" spans="1:10" ht="12.9" customHeight="1" x14ac:dyDescent="0.3">
      <c r="A135" s="197"/>
      <c r="B135" s="88"/>
      <c r="C135" s="9"/>
      <c r="D135" s="9" t="s">
        <v>600</v>
      </c>
      <c r="E135" s="9"/>
      <c r="F135" s="201"/>
      <c r="G135" s="202"/>
      <c r="H135" s="202"/>
      <c r="I135" s="203"/>
      <c r="J135" s="358"/>
    </row>
    <row r="136" spans="1:10" ht="11.1" customHeight="1" x14ac:dyDescent="0.25">
      <c r="A136" s="197"/>
      <c r="B136" s="88"/>
      <c r="C136" s="88"/>
      <c r="D136" s="88"/>
      <c r="E136" s="88"/>
      <c r="F136" s="88"/>
      <c r="G136" s="88"/>
      <c r="H136" s="88"/>
      <c r="I136" s="88"/>
      <c r="J136" s="358"/>
    </row>
    <row r="137" spans="1:10" ht="12.9" customHeight="1" x14ac:dyDescent="0.3">
      <c r="A137" s="14">
        <f>A130+1</f>
        <v>18</v>
      </c>
      <c r="B137" s="88" t="s">
        <v>18</v>
      </c>
      <c r="C137" s="9" t="s">
        <v>614</v>
      </c>
      <c r="D137" s="9"/>
      <c r="E137" s="9"/>
      <c r="F137" s="9"/>
      <c r="G137" s="9"/>
      <c r="H137" s="9"/>
      <c r="I137" s="9"/>
      <c r="J137" s="358"/>
    </row>
    <row r="138" spans="1:10" ht="12.9" customHeight="1" x14ac:dyDescent="0.3">
      <c r="A138" s="197"/>
      <c r="B138" s="88"/>
      <c r="C138" s="9"/>
      <c r="D138" s="62"/>
      <c r="E138" s="9" t="s">
        <v>109</v>
      </c>
      <c r="F138" s="9"/>
      <c r="G138" s="117" t="s">
        <v>615</v>
      </c>
      <c r="H138" s="9"/>
      <c r="I138" s="9"/>
      <c r="J138" s="358"/>
    </row>
    <row r="139" spans="1:10" ht="12.9" customHeight="1" x14ac:dyDescent="0.25">
      <c r="A139" s="197"/>
      <c r="B139" s="88"/>
      <c r="C139" s="88"/>
      <c r="D139" s="88"/>
      <c r="E139" s="88"/>
      <c r="F139" s="88"/>
      <c r="G139" s="88"/>
      <c r="H139" s="88"/>
      <c r="I139" s="88"/>
      <c r="J139" s="358"/>
    </row>
    <row r="140" spans="1:10" ht="12.9" customHeight="1" x14ac:dyDescent="0.3">
      <c r="A140" s="197"/>
      <c r="B140" s="88"/>
      <c r="C140" s="9"/>
      <c r="D140" s="77"/>
      <c r="E140" s="79"/>
      <c r="F140" s="79"/>
      <c r="G140" s="79"/>
      <c r="H140" s="79"/>
      <c r="I140" s="78"/>
      <c r="J140" s="358"/>
    </row>
    <row r="141" spans="1:10" ht="12.9" customHeight="1" x14ac:dyDescent="0.3">
      <c r="A141" s="197"/>
      <c r="B141" s="88"/>
      <c r="C141" s="9"/>
      <c r="D141" s="207"/>
      <c r="E141" s="208"/>
      <c r="F141" s="208"/>
      <c r="G141" s="208"/>
      <c r="H141" s="208"/>
      <c r="I141" s="104"/>
      <c r="J141" s="358"/>
    </row>
    <row r="142" spans="1:10" ht="12.9" customHeight="1" x14ac:dyDescent="0.3">
      <c r="A142" s="197"/>
      <c r="B142" s="88"/>
      <c r="C142" s="9"/>
      <c r="D142" s="207"/>
      <c r="E142" s="208"/>
      <c r="F142" s="208"/>
      <c r="G142" s="208"/>
      <c r="H142" s="208"/>
      <c r="I142" s="104"/>
      <c r="J142" s="358"/>
    </row>
    <row r="143" spans="1:10" ht="12.9" customHeight="1" x14ac:dyDescent="0.3">
      <c r="A143" s="197"/>
      <c r="B143" s="88"/>
      <c r="C143" s="9"/>
      <c r="D143" s="207"/>
      <c r="E143" s="208"/>
      <c r="F143" s="208"/>
      <c r="G143" s="208"/>
      <c r="H143" s="208"/>
      <c r="I143" s="104"/>
      <c r="J143" s="358"/>
    </row>
    <row r="144" spans="1:10" ht="12.9" customHeight="1" x14ac:dyDescent="0.3">
      <c r="A144" s="197"/>
      <c r="B144" s="88"/>
      <c r="C144" s="9"/>
      <c r="D144" s="207"/>
      <c r="E144" s="208"/>
      <c r="F144" s="208"/>
      <c r="G144" s="208"/>
      <c r="H144" s="208"/>
      <c r="I144" s="104"/>
      <c r="J144" s="358"/>
    </row>
    <row r="145" spans="1:10" ht="12.9" customHeight="1" x14ac:dyDescent="0.3">
      <c r="A145" s="197"/>
      <c r="B145" s="88"/>
      <c r="C145" s="9"/>
      <c r="D145" s="207"/>
      <c r="E145" s="208"/>
      <c r="F145" s="208"/>
      <c r="G145" s="208"/>
      <c r="H145" s="208"/>
      <c r="I145" s="104"/>
      <c r="J145" s="358"/>
    </row>
    <row r="146" spans="1:10" ht="12.9" customHeight="1" x14ac:dyDescent="0.3">
      <c r="A146" s="197"/>
      <c r="B146" s="88"/>
      <c r="C146" s="9"/>
      <c r="D146" s="207"/>
      <c r="E146" s="208"/>
      <c r="F146" s="208"/>
      <c r="G146" s="208"/>
      <c r="H146" s="208"/>
      <c r="I146" s="104"/>
      <c r="J146" s="358"/>
    </row>
    <row r="147" spans="1:10" ht="12.9" customHeight="1" x14ac:dyDescent="0.3">
      <c r="A147" s="197"/>
      <c r="B147" s="88"/>
      <c r="C147" s="9"/>
      <c r="D147" s="207"/>
      <c r="E147" s="208"/>
      <c r="F147" s="208"/>
      <c r="G147" s="208"/>
      <c r="H147" s="208"/>
      <c r="I147" s="104"/>
      <c r="J147" s="358"/>
    </row>
    <row r="148" spans="1:10" ht="12.9" customHeight="1" x14ac:dyDescent="0.3">
      <c r="A148" s="197"/>
      <c r="B148" s="88"/>
      <c r="C148" s="9"/>
      <c r="D148" s="207"/>
      <c r="E148" s="208"/>
      <c r="F148" s="208"/>
      <c r="G148" s="208"/>
      <c r="H148" s="208"/>
      <c r="I148" s="104"/>
      <c r="J148" s="358"/>
    </row>
    <row r="149" spans="1:10" ht="12.9" customHeight="1" x14ac:dyDescent="0.3">
      <c r="A149" s="197"/>
      <c r="B149" s="88"/>
      <c r="C149" s="9"/>
      <c r="D149" s="207"/>
      <c r="E149" s="208"/>
      <c r="F149" s="208"/>
      <c r="G149" s="208"/>
      <c r="H149" s="208"/>
      <c r="I149" s="104"/>
      <c r="J149" s="358"/>
    </row>
    <row r="150" spans="1:10" ht="12.9" customHeight="1" x14ac:dyDescent="0.3">
      <c r="A150" s="197"/>
      <c r="B150" s="88"/>
      <c r="C150" s="9"/>
      <c r="D150" s="207"/>
      <c r="E150" s="208"/>
      <c r="F150" s="208"/>
      <c r="G150" s="208"/>
      <c r="H150" s="208"/>
      <c r="I150" s="104"/>
      <c r="J150" s="358"/>
    </row>
    <row r="151" spans="1:10" ht="12.9" customHeight="1" thickBot="1" x14ac:dyDescent="0.3">
      <c r="A151" s="367"/>
      <c r="B151" s="430"/>
      <c r="C151" s="430"/>
      <c r="D151" s="430"/>
      <c r="E151" s="430"/>
      <c r="F151" s="430"/>
      <c r="G151" s="430"/>
      <c r="H151" s="430"/>
      <c r="I151" s="430"/>
      <c r="J151" s="368"/>
    </row>
    <row r="152" spans="1:10" ht="0.75" customHeight="1" x14ac:dyDescent="0.25">
      <c r="A152" s="88"/>
      <c r="B152" s="88"/>
      <c r="C152" s="192"/>
      <c r="D152" s="88"/>
      <c r="E152" s="88"/>
      <c r="F152" s="88"/>
      <c r="G152" s="88"/>
      <c r="H152" s="88"/>
      <c r="I152" s="88"/>
      <c r="J152" s="88"/>
    </row>
    <row r="153" spans="1:10" ht="22.5" customHeight="1" x14ac:dyDescent="0.45">
      <c r="A153" s="188" t="s">
        <v>616</v>
      </c>
      <c r="B153" s="194"/>
      <c r="C153" s="188"/>
      <c r="D153" s="194"/>
      <c r="E153" s="194"/>
      <c r="F153" s="189"/>
      <c r="G153" s="189"/>
      <c r="H153" s="194"/>
      <c r="I153" s="194"/>
      <c r="J153" s="335"/>
    </row>
    <row r="154" spans="1:10" ht="21" customHeight="1" x14ac:dyDescent="0.4">
      <c r="A154" s="190" t="s">
        <v>617</v>
      </c>
      <c r="B154" s="194"/>
      <c r="C154" s="190"/>
      <c r="D154" s="194"/>
      <c r="E154" s="194"/>
      <c r="F154" s="194"/>
      <c r="G154" s="2"/>
      <c r="H154" s="194"/>
      <c r="I154" s="194"/>
      <c r="J154" s="335"/>
    </row>
    <row r="155" spans="1:10" ht="0.75" customHeight="1" thickBot="1" x14ac:dyDescent="0.35">
      <c r="A155" s="89" t="str">
        <f>IF(+'Part 1'!E34="","Un-named Project",+'Part 1'!E34)</f>
        <v>Un-named Project</v>
      </c>
      <c r="B155" s="193"/>
      <c r="C155" s="193"/>
      <c r="D155" s="193"/>
      <c r="E155" s="193"/>
      <c r="F155" s="193"/>
      <c r="G155" s="193"/>
      <c r="H155" s="193"/>
      <c r="I155" s="193"/>
      <c r="J155" s="193"/>
    </row>
    <row r="156" spans="1:10" ht="12.75" customHeight="1" x14ac:dyDescent="0.25">
      <c r="A156" s="427"/>
      <c r="B156" s="428"/>
      <c r="C156" s="428"/>
      <c r="D156" s="428"/>
      <c r="E156" s="428"/>
      <c r="F156" s="428"/>
      <c r="G156" s="428"/>
      <c r="H156" s="428"/>
      <c r="I156" s="428"/>
      <c r="J156" s="429"/>
    </row>
    <row r="157" spans="1:10" ht="12.9" customHeight="1" x14ac:dyDescent="0.3">
      <c r="A157" s="197"/>
      <c r="B157" s="117" t="s">
        <v>618</v>
      </c>
      <c r="C157" s="88"/>
      <c r="D157" s="9"/>
      <c r="E157" s="9"/>
      <c r="F157" s="9"/>
      <c r="G157" s="9"/>
      <c r="H157" s="9"/>
      <c r="I157" s="9"/>
      <c r="J157" s="358"/>
    </row>
    <row r="158" spans="1:10" ht="12.9" customHeight="1" x14ac:dyDescent="0.3">
      <c r="A158" s="197"/>
      <c r="B158" s="88"/>
      <c r="C158" s="9" t="s">
        <v>619</v>
      </c>
      <c r="D158" s="88"/>
      <c r="E158" s="88"/>
      <c r="F158" s="88"/>
      <c r="G158" s="3"/>
      <c r="H158" s="88"/>
      <c r="I158" s="88"/>
      <c r="J158" s="358"/>
    </row>
    <row r="159" spans="1:10" ht="12.9" customHeight="1" x14ac:dyDescent="0.25">
      <c r="A159" s="197"/>
      <c r="B159" s="88"/>
      <c r="C159" s="3"/>
      <c r="D159" s="3" t="s">
        <v>620</v>
      </c>
      <c r="E159" s="3"/>
      <c r="F159" s="88"/>
      <c r="G159" s="29" t="s">
        <v>34</v>
      </c>
      <c r="H159" s="63" t="s">
        <v>621</v>
      </c>
      <c r="I159" s="3"/>
      <c r="J159" s="358"/>
    </row>
    <row r="160" spans="1:10" ht="12.9" customHeight="1" x14ac:dyDescent="0.25">
      <c r="A160" s="197"/>
      <c r="B160" s="88"/>
      <c r="C160" s="3"/>
      <c r="D160" s="3" t="s">
        <v>622</v>
      </c>
      <c r="E160" s="3"/>
      <c r="F160" s="88"/>
      <c r="G160" s="29" t="s">
        <v>34</v>
      </c>
      <c r="H160" s="63" t="s">
        <v>621</v>
      </c>
      <c r="I160" s="3"/>
      <c r="J160" s="358"/>
    </row>
    <row r="161" spans="1:10" ht="12.9" customHeight="1" x14ac:dyDescent="0.25">
      <c r="A161" s="197"/>
      <c r="B161" s="88"/>
      <c r="C161" s="88"/>
      <c r="D161" s="3" t="s">
        <v>623</v>
      </c>
      <c r="E161" s="3"/>
      <c r="F161" s="88"/>
      <c r="G161" s="29" t="s">
        <v>34</v>
      </c>
      <c r="H161" s="63" t="s">
        <v>621</v>
      </c>
      <c r="I161" s="88"/>
      <c r="J161" s="358"/>
    </row>
    <row r="162" spans="1:10" ht="9.9" customHeight="1" x14ac:dyDescent="0.25">
      <c r="A162" s="197"/>
      <c r="B162" s="88"/>
      <c r="C162" s="88"/>
      <c r="D162" s="88"/>
      <c r="E162" s="88"/>
      <c r="F162" s="88"/>
      <c r="G162" s="3"/>
      <c r="H162" s="192"/>
      <c r="I162" s="88"/>
      <c r="J162" s="358"/>
    </row>
    <row r="163" spans="1:10" ht="12.9" customHeight="1" x14ac:dyDescent="0.3">
      <c r="A163" s="197"/>
      <c r="B163" s="88"/>
      <c r="C163" s="9" t="s">
        <v>624</v>
      </c>
      <c r="D163" s="88"/>
      <c r="E163" s="88"/>
      <c r="F163" s="88"/>
      <c r="G163" s="3"/>
      <c r="H163" s="192"/>
      <c r="I163" s="88"/>
      <c r="J163" s="358"/>
    </row>
    <row r="164" spans="1:10" ht="12.9" customHeight="1" x14ac:dyDescent="0.25">
      <c r="A164" s="197"/>
      <c r="B164" s="88"/>
      <c r="C164" s="3"/>
      <c r="D164" s="3" t="s">
        <v>625</v>
      </c>
      <c r="E164" s="88"/>
      <c r="F164" s="88"/>
      <c r="G164" s="29" t="s">
        <v>34</v>
      </c>
      <c r="H164" s="63" t="s">
        <v>621</v>
      </c>
      <c r="I164" s="88"/>
      <c r="J164" s="358"/>
    </row>
    <row r="165" spans="1:10" ht="12.9" customHeight="1" x14ac:dyDescent="0.25">
      <c r="A165" s="197"/>
      <c r="B165" s="88"/>
      <c r="C165" s="3"/>
      <c r="D165" s="3" t="s">
        <v>626</v>
      </c>
      <c r="E165" s="88"/>
      <c r="F165" s="88"/>
      <c r="G165" s="29" t="s">
        <v>34</v>
      </c>
      <c r="H165" s="63" t="s">
        <v>621</v>
      </c>
      <c r="I165" s="88"/>
      <c r="J165" s="358"/>
    </row>
    <row r="166" spans="1:10" ht="12.9" customHeight="1" x14ac:dyDescent="0.25">
      <c r="A166" s="197"/>
      <c r="B166" s="88"/>
      <c r="C166" s="3"/>
      <c r="D166" s="3" t="s">
        <v>627</v>
      </c>
      <c r="E166" s="88"/>
      <c r="F166" s="88"/>
      <c r="G166" s="29" t="s">
        <v>34</v>
      </c>
      <c r="H166" s="63" t="s">
        <v>621</v>
      </c>
      <c r="I166" s="88"/>
      <c r="J166" s="358"/>
    </row>
    <row r="167" spans="1:10" ht="12.9" customHeight="1" x14ac:dyDescent="0.25">
      <c r="A167" s="197"/>
      <c r="B167" s="88"/>
      <c r="C167" s="3"/>
      <c r="D167" s="3" t="s">
        <v>628</v>
      </c>
      <c r="E167" s="88"/>
      <c r="F167" s="88"/>
      <c r="G167" s="29"/>
      <c r="H167" s="63" t="s">
        <v>621</v>
      </c>
      <c r="I167" s="88"/>
      <c r="J167" s="358"/>
    </row>
    <row r="168" spans="1:10" ht="12.9" customHeight="1" x14ac:dyDescent="0.25">
      <c r="A168" s="197"/>
      <c r="B168" s="88"/>
      <c r="C168" s="88"/>
      <c r="D168" s="3" t="s">
        <v>629</v>
      </c>
      <c r="E168" s="88"/>
      <c r="F168" s="88"/>
      <c r="G168" s="29" t="s">
        <v>34</v>
      </c>
      <c r="H168" s="63" t="s">
        <v>621</v>
      </c>
      <c r="I168" s="88"/>
      <c r="J168" s="358"/>
    </row>
    <row r="169" spans="1:10" ht="12.9" customHeight="1" x14ac:dyDescent="0.25">
      <c r="A169" s="197"/>
      <c r="B169" s="88"/>
      <c r="C169" s="88"/>
      <c r="D169" s="3" t="s">
        <v>630</v>
      </c>
      <c r="E169" s="88"/>
      <c r="F169" s="88"/>
      <c r="G169" s="29" t="s">
        <v>34</v>
      </c>
      <c r="H169" s="63" t="s">
        <v>621</v>
      </c>
      <c r="I169" s="88"/>
      <c r="J169" s="358"/>
    </row>
    <row r="170" spans="1:10" ht="9.9" customHeight="1" x14ac:dyDescent="0.25">
      <c r="A170" s="197"/>
      <c r="B170" s="88"/>
      <c r="C170" s="88"/>
      <c r="D170" s="88"/>
      <c r="E170" s="88"/>
      <c r="F170" s="88"/>
      <c r="G170" s="3"/>
      <c r="H170" s="192"/>
      <c r="I170" s="88"/>
      <c r="J170" s="358"/>
    </row>
    <row r="171" spans="1:10" ht="12.9" customHeight="1" x14ac:dyDescent="0.3">
      <c r="A171" s="197"/>
      <c r="B171" s="88"/>
      <c r="C171" s="9" t="s">
        <v>631</v>
      </c>
      <c r="D171" s="88"/>
      <c r="E171" s="88"/>
      <c r="F171" s="88"/>
      <c r="G171" s="29" t="s">
        <v>34</v>
      </c>
      <c r="H171" s="63" t="s">
        <v>621</v>
      </c>
      <c r="I171" s="88"/>
      <c r="J171" s="358"/>
    </row>
    <row r="172" spans="1:10" ht="9.9" customHeight="1" x14ac:dyDescent="0.25">
      <c r="A172" s="197"/>
      <c r="B172" s="88"/>
      <c r="C172" s="88"/>
      <c r="D172" s="88"/>
      <c r="E172" s="88"/>
      <c r="F172" s="88"/>
      <c r="G172" s="3"/>
      <c r="H172" s="192"/>
      <c r="I172" s="88"/>
      <c r="J172" s="358"/>
    </row>
    <row r="173" spans="1:10" ht="12.9" customHeight="1" x14ac:dyDescent="0.3">
      <c r="A173" s="197"/>
      <c r="B173" s="88"/>
      <c r="C173" s="9" t="s">
        <v>632</v>
      </c>
      <c r="D173" s="9"/>
      <c r="E173" s="9"/>
      <c r="F173" s="9"/>
      <c r="G173" s="29" t="s">
        <v>34</v>
      </c>
      <c r="H173" s="63" t="s">
        <v>621</v>
      </c>
      <c r="I173" s="9"/>
      <c r="J173" s="347"/>
    </row>
    <row r="174" spans="1:10" ht="9.9" customHeight="1" x14ac:dyDescent="0.25">
      <c r="A174" s="197"/>
      <c r="B174" s="88"/>
      <c r="C174" s="88"/>
      <c r="D174" s="88"/>
      <c r="E174" s="88"/>
      <c r="F174" s="88"/>
      <c r="G174" s="3"/>
      <c r="H174" s="192"/>
      <c r="I174" s="88"/>
      <c r="J174" s="358"/>
    </row>
    <row r="175" spans="1:10" ht="12.9" customHeight="1" x14ac:dyDescent="0.3">
      <c r="A175" s="197"/>
      <c r="B175" s="88"/>
      <c r="C175" s="9" t="s">
        <v>633</v>
      </c>
      <c r="D175" s="9"/>
      <c r="E175" s="9"/>
      <c r="F175" s="9"/>
      <c r="G175" s="29" t="s">
        <v>34</v>
      </c>
      <c r="H175" s="63" t="s">
        <v>621</v>
      </c>
      <c r="I175" s="88"/>
      <c r="J175" s="358"/>
    </row>
    <row r="176" spans="1:10" ht="9.9" customHeight="1" x14ac:dyDescent="0.25">
      <c r="A176" s="197"/>
      <c r="B176" s="88"/>
      <c r="C176" s="88"/>
      <c r="D176" s="88"/>
      <c r="E176" s="88"/>
      <c r="F176" s="88"/>
      <c r="G176" s="3" t="s">
        <v>34</v>
      </c>
      <c r="H176" s="192"/>
      <c r="I176" s="88"/>
      <c r="J176" s="358"/>
    </row>
    <row r="177" spans="1:10" ht="12.9" customHeight="1" x14ac:dyDescent="0.3">
      <c r="A177" s="197"/>
      <c r="B177" s="88"/>
      <c r="C177" s="9" t="s">
        <v>634</v>
      </c>
      <c r="D177" s="9"/>
      <c r="E177" s="9"/>
      <c r="F177" s="9"/>
      <c r="G177" s="29" t="s">
        <v>34</v>
      </c>
      <c r="H177" s="63" t="s">
        <v>621</v>
      </c>
      <c r="I177" s="88"/>
      <c r="J177" s="358"/>
    </row>
    <row r="178" spans="1:10" ht="9.9" customHeight="1" x14ac:dyDescent="0.25">
      <c r="A178" s="197"/>
      <c r="B178" s="88"/>
      <c r="C178" s="88"/>
      <c r="D178" s="88"/>
      <c r="E178" s="88"/>
      <c r="F178" s="88"/>
      <c r="G178" s="3"/>
      <c r="H178" s="192"/>
      <c r="I178" s="88"/>
      <c r="J178" s="358"/>
    </row>
    <row r="179" spans="1:10" ht="12.9" customHeight="1" x14ac:dyDescent="0.3">
      <c r="A179" s="197"/>
      <c r="B179" s="88"/>
      <c r="C179" s="9" t="s">
        <v>635</v>
      </c>
      <c r="D179" s="9"/>
      <c r="E179" s="9"/>
      <c r="F179" s="9"/>
      <c r="G179" s="29" t="s">
        <v>34</v>
      </c>
      <c r="H179" s="63" t="s">
        <v>621</v>
      </c>
      <c r="I179" s="88"/>
      <c r="J179" s="358"/>
    </row>
    <row r="180" spans="1:10" ht="9.9" customHeight="1" x14ac:dyDescent="0.25">
      <c r="A180" s="197"/>
      <c r="B180" s="88"/>
      <c r="C180" s="88"/>
      <c r="D180" s="88"/>
      <c r="E180" s="88"/>
      <c r="F180" s="88"/>
      <c r="G180" s="3"/>
      <c r="H180" s="192"/>
      <c r="I180" s="88"/>
      <c r="J180" s="358"/>
    </row>
    <row r="181" spans="1:10" ht="12.9" customHeight="1" x14ac:dyDescent="0.3">
      <c r="A181" s="197"/>
      <c r="B181" s="88"/>
      <c r="C181" s="9" t="s">
        <v>636</v>
      </c>
      <c r="D181" s="9"/>
      <c r="E181" s="9"/>
      <c r="F181" s="9"/>
      <c r="G181" s="29" t="s">
        <v>34</v>
      </c>
      <c r="H181" s="63" t="s">
        <v>621</v>
      </c>
      <c r="I181" s="88"/>
      <c r="J181" s="358"/>
    </row>
    <row r="182" spans="1:10" ht="9.9" customHeight="1" x14ac:dyDescent="0.25">
      <c r="A182" s="197"/>
      <c r="B182" s="88"/>
      <c r="C182" s="88"/>
      <c r="D182" s="88"/>
      <c r="E182" s="88"/>
      <c r="F182" s="88"/>
      <c r="G182" s="3"/>
      <c r="H182" s="192"/>
      <c r="I182" s="88"/>
      <c r="J182" s="358"/>
    </row>
    <row r="183" spans="1:10" ht="12.9" customHeight="1" x14ac:dyDescent="0.3">
      <c r="A183" s="197"/>
      <c r="B183" s="88"/>
      <c r="C183" s="9" t="s">
        <v>637</v>
      </c>
      <c r="D183" s="9"/>
      <c r="E183" s="9"/>
      <c r="F183" s="9"/>
      <c r="G183" s="29" t="s">
        <v>34</v>
      </c>
      <c r="H183" s="63" t="s">
        <v>621</v>
      </c>
      <c r="I183" s="88"/>
      <c r="J183" s="358"/>
    </row>
    <row r="184" spans="1:10" ht="9.9" customHeight="1" x14ac:dyDescent="0.25">
      <c r="A184" s="197"/>
      <c r="B184" s="88"/>
      <c r="C184" s="88"/>
      <c r="D184" s="88"/>
      <c r="E184" s="88"/>
      <c r="F184" s="88"/>
      <c r="G184" s="3"/>
      <c r="H184" s="192"/>
      <c r="I184" s="88"/>
      <c r="J184" s="358"/>
    </row>
    <row r="185" spans="1:10" ht="12.9" customHeight="1" x14ac:dyDescent="0.3">
      <c r="A185" s="197"/>
      <c r="B185" s="88"/>
      <c r="C185" s="9" t="s">
        <v>638</v>
      </c>
      <c r="D185" s="9"/>
      <c r="E185" s="9"/>
      <c r="F185" s="9"/>
      <c r="G185" s="29" t="s">
        <v>34</v>
      </c>
      <c r="H185" s="63" t="s">
        <v>621</v>
      </c>
      <c r="I185" s="88"/>
      <c r="J185" s="358"/>
    </row>
    <row r="186" spans="1:10" ht="9.9" customHeight="1" x14ac:dyDescent="0.25">
      <c r="A186" s="197"/>
      <c r="B186" s="88"/>
      <c r="C186" s="88"/>
      <c r="D186" s="88"/>
      <c r="E186" s="88"/>
      <c r="F186" s="88"/>
      <c r="G186" s="3"/>
      <c r="H186" s="192"/>
      <c r="I186" s="88"/>
      <c r="J186" s="358"/>
    </row>
    <row r="187" spans="1:10" ht="12.9" customHeight="1" x14ac:dyDescent="0.3">
      <c r="A187" s="197"/>
      <c r="B187" s="88"/>
      <c r="C187" s="9" t="s">
        <v>639</v>
      </c>
      <c r="D187" s="9"/>
      <c r="E187" s="9"/>
      <c r="F187" s="9"/>
      <c r="G187" s="29" t="s">
        <v>34</v>
      </c>
      <c r="H187" s="63" t="s">
        <v>621</v>
      </c>
      <c r="I187" s="88"/>
      <c r="J187" s="358"/>
    </row>
    <row r="188" spans="1:10" ht="9.9" customHeight="1" x14ac:dyDescent="0.25">
      <c r="A188" s="197"/>
      <c r="B188" s="88"/>
      <c r="C188" s="88"/>
      <c r="D188" s="88"/>
      <c r="E188" s="88"/>
      <c r="F188" s="88"/>
      <c r="G188" s="3"/>
      <c r="H188" s="192"/>
      <c r="I188" s="88"/>
      <c r="J188" s="358"/>
    </row>
    <row r="189" spans="1:10" ht="12.9" customHeight="1" x14ac:dyDescent="0.3">
      <c r="A189" s="197"/>
      <c r="B189" s="88"/>
      <c r="C189" s="9" t="s">
        <v>640</v>
      </c>
      <c r="D189" s="9"/>
      <c r="E189" s="9"/>
      <c r="F189" s="9"/>
      <c r="G189" s="29" t="s">
        <v>34</v>
      </c>
      <c r="H189" s="63" t="s">
        <v>621</v>
      </c>
      <c r="I189" s="88"/>
      <c r="J189" s="358"/>
    </row>
    <row r="190" spans="1:10" ht="9.9" customHeight="1" x14ac:dyDescent="0.25">
      <c r="A190" s="197"/>
      <c r="B190" s="88"/>
      <c r="C190" s="88"/>
      <c r="D190" s="88"/>
      <c r="E190" s="88"/>
      <c r="F190" s="88"/>
      <c r="G190" s="3"/>
      <c r="H190" s="192"/>
      <c r="I190" s="88"/>
      <c r="J190" s="358"/>
    </row>
    <row r="191" spans="1:10" ht="12.9" customHeight="1" x14ac:dyDescent="0.3">
      <c r="A191" s="197"/>
      <c r="B191" s="88"/>
      <c r="C191" s="9" t="s">
        <v>641</v>
      </c>
      <c r="D191" s="9"/>
      <c r="E191" s="9"/>
      <c r="F191" s="9"/>
      <c r="G191" s="29" t="s">
        <v>34</v>
      </c>
      <c r="H191" s="63" t="s">
        <v>621</v>
      </c>
      <c r="I191" s="88"/>
      <c r="J191" s="358"/>
    </row>
    <row r="192" spans="1:10" ht="9.9" customHeight="1" x14ac:dyDescent="0.25">
      <c r="A192" s="197"/>
      <c r="B192" s="88"/>
      <c r="C192" s="88"/>
      <c r="D192" s="88"/>
      <c r="E192" s="88"/>
      <c r="F192" s="88"/>
      <c r="G192" s="3"/>
      <c r="H192" s="192"/>
      <c r="I192" s="88"/>
      <c r="J192" s="358"/>
    </row>
    <row r="193" spans="1:10" ht="12.9" customHeight="1" x14ac:dyDescent="0.3">
      <c r="A193" s="197"/>
      <c r="B193" s="88"/>
      <c r="C193" s="9" t="s">
        <v>642</v>
      </c>
      <c r="D193" s="9"/>
      <c r="E193" s="9"/>
      <c r="F193" s="9"/>
      <c r="G193" s="29" t="s">
        <v>34</v>
      </c>
      <c r="H193" s="63" t="s">
        <v>621</v>
      </c>
      <c r="I193" s="88"/>
      <c r="J193" s="358"/>
    </row>
    <row r="194" spans="1:10" ht="9.9" customHeight="1" x14ac:dyDescent="0.25">
      <c r="A194" s="197"/>
      <c r="B194" s="88"/>
      <c r="C194" s="88"/>
      <c r="D194" s="88"/>
      <c r="E194" s="88"/>
      <c r="F194" s="88"/>
      <c r="G194" s="3"/>
      <c r="H194" s="192"/>
      <c r="I194" s="88"/>
      <c r="J194" s="358"/>
    </row>
    <row r="195" spans="1:10" ht="12.9" customHeight="1" x14ac:dyDescent="0.3">
      <c r="A195" s="197"/>
      <c r="B195" s="88"/>
      <c r="C195" s="9" t="s">
        <v>643</v>
      </c>
      <c r="D195" s="9"/>
      <c r="E195" s="9"/>
      <c r="F195" s="9"/>
      <c r="G195" s="29" t="s">
        <v>34</v>
      </c>
      <c r="H195" s="63" t="s">
        <v>621</v>
      </c>
      <c r="I195" s="88"/>
      <c r="J195" s="358"/>
    </row>
    <row r="196" spans="1:10" ht="9.9" customHeight="1" x14ac:dyDescent="0.25">
      <c r="A196" s="197"/>
      <c r="B196" s="88"/>
      <c r="C196" s="88"/>
      <c r="D196" s="88"/>
      <c r="E196" s="88"/>
      <c r="F196" s="88"/>
      <c r="G196" s="3"/>
      <c r="H196" s="192"/>
      <c r="I196" s="88"/>
      <c r="J196" s="358"/>
    </row>
    <row r="197" spans="1:10" ht="12.9" customHeight="1" x14ac:dyDescent="0.3">
      <c r="A197" s="197"/>
      <c r="B197" s="88"/>
      <c r="C197" s="9" t="s">
        <v>644</v>
      </c>
      <c r="D197" s="9"/>
      <c r="E197" s="9"/>
      <c r="F197" s="9"/>
      <c r="G197" s="29" t="s">
        <v>34</v>
      </c>
      <c r="H197" s="63" t="s">
        <v>621</v>
      </c>
      <c r="I197" s="88"/>
      <c r="J197" s="358"/>
    </row>
    <row r="198" spans="1:10" ht="9.9" customHeight="1" x14ac:dyDescent="0.25">
      <c r="A198" s="197"/>
      <c r="B198" s="88"/>
      <c r="C198" s="88"/>
      <c r="D198" s="88"/>
      <c r="E198" s="88"/>
      <c r="F198" s="88"/>
      <c r="G198" s="3"/>
      <c r="H198" s="192"/>
      <c r="I198" s="88"/>
      <c r="J198" s="358"/>
    </row>
    <row r="199" spans="1:10" ht="12.9" customHeight="1" x14ac:dyDescent="0.3">
      <c r="A199" s="197"/>
      <c r="B199" s="88"/>
      <c r="C199" s="9" t="s">
        <v>645</v>
      </c>
      <c r="D199" s="9"/>
      <c r="E199" s="9"/>
      <c r="F199" s="9"/>
      <c r="G199" s="29" t="s">
        <v>34</v>
      </c>
      <c r="H199" s="63" t="s">
        <v>621</v>
      </c>
      <c r="I199" s="88"/>
      <c r="J199" s="358"/>
    </row>
    <row r="200" spans="1:10" ht="9.9" customHeight="1" x14ac:dyDescent="0.25">
      <c r="A200" s="197"/>
      <c r="B200" s="88"/>
      <c r="C200" s="88"/>
      <c r="D200" s="88"/>
      <c r="E200" s="88"/>
      <c r="F200" s="88"/>
      <c r="G200" s="3"/>
      <c r="H200" s="192"/>
      <c r="I200" s="88"/>
      <c r="J200" s="358"/>
    </row>
    <row r="201" spans="1:10" ht="12.9" customHeight="1" x14ac:dyDescent="0.3">
      <c r="A201" s="197"/>
      <c r="B201" s="88"/>
      <c r="C201" s="9" t="s">
        <v>646</v>
      </c>
      <c r="D201" s="9"/>
      <c r="E201" s="9"/>
      <c r="F201" s="9"/>
      <c r="G201" s="29" t="s">
        <v>34</v>
      </c>
      <c r="H201" s="63" t="s">
        <v>621</v>
      </c>
      <c r="I201" s="88"/>
      <c r="J201" s="358"/>
    </row>
    <row r="202" spans="1:10" ht="9.9" customHeight="1" x14ac:dyDescent="0.25">
      <c r="A202" s="197"/>
      <c r="B202" s="88"/>
      <c r="C202" s="88"/>
      <c r="D202" s="88"/>
      <c r="E202" s="88"/>
      <c r="F202" s="88"/>
      <c r="G202" s="3"/>
      <c r="H202" s="88"/>
      <c r="I202" s="88"/>
      <c r="J202" s="358"/>
    </row>
    <row r="203" spans="1:10" ht="12.9" customHeight="1" x14ac:dyDescent="0.3">
      <c r="A203" s="197"/>
      <c r="B203" s="88"/>
      <c r="C203" s="9" t="s">
        <v>647</v>
      </c>
      <c r="D203" s="9"/>
      <c r="E203" s="9"/>
      <c r="F203" s="9"/>
      <c r="G203" s="29" t="s">
        <v>34</v>
      </c>
      <c r="H203" s="63" t="s">
        <v>621</v>
      </c>
      <c r="I203" s="88"/>
      <c r="J203" s="358"/>
    </row>
    <row r="204" spans="1:10" ht="9.9" customHeight="1" x14ac:dyDescent="0.25">
      <c r="A204" s="197"/>
      <c r="B204" s="88"/>
      <c r="C204" s="88"/>
      <c r="D204" s="88"/>
      <c r="E204" s="88"/>
      <c r="F204" s="88"/>
      <c r="G204" s="3"/>
      <c r="H204" s="192"/>
      <c r="I204" s="88"/>
      <c r="J204" s="358"/>
    </row>
    <row r="205" spans="1:10" ht="12.9" customHeight="1" x14ac:dyDescent="0.3">
      <c r="A205" s="197"/>
      <c r="B205" s="88"/>
      <c r="C205" s="9" t="s">
        <v>648</v>
      </c>
      <c r="D205" s="9"/>
      <c r="E205" s="9"/>
      <c r="F205" s="9"/>
      <c r="G205" s="29" t="s">
        <v>34</v>
      </c>
      <c r="H205" s="63" t="s">
        <v>621</v>
      </c>
      <c r="I205" s="88"/>
      <c r="J205" s="358"/>
    </row>
    <row r="206" spans="1:10" ht="12.9" customHeight="1" x14ac:dyDescent="0.3">
      <c r="A206" s="197"/>
      <c r="B206" s="88"/>
      <c r="C206" s="9"/>
      <c r="D206" s="9"/>
      <c r="E206" s="9"/>
      <c r="F206" s="9"/>
      <c r="G206" s="265"/>
      <c r="H206" s="63"/>
      <c r="I206" s="88"/>
      <c r="J206" s="358"/>
    </row>
    <row r="207" spans="1:10" ht="12.9" customHeight="1" x14ac:dyDescent="0.3">
      <c r="A207" s="197"/>
      <c r="B207" s="88"/>
      <c r="C207" s="9" t="s">
        <v>649</v>
      </c>
      <c r="D207" s="9"/>
      <c r="E207" s="9"/>
      <c r="F207" s="9"/>
      <c r="G207" s="336"/>
      <c r="H207" s="63" t="s">
        <v>621</v>
      </c>
      <c r="I207" s="88"/>
      <c r="J207" s="358"/>
    </row>
    <row r="208" spans="1:10" ht="12.9" customHeight="1" x14ac:dyDescent="0.25">
      <c r="A208" s="197"/>
      <c r="B208" s="88"/>
      <c r="C208" s="88"/>
      <c r="D208" s="88"/>
      <c r="E208" s="88"/>
      <c r="F208" s="88"/>
      <c r="G208" s="3"/>
      <c r="H208" s="88"/>
      <c r="I208" s="88"/>
      <c r="J208" s="358"/>
    </row>
    <row r="209" spans="1:10" ht="12.9" customHeight="1" x14ac:dyDescent="0.3">
      <c r="A209" s="197"/>
      <c r="B209" s="117" t="s">
        <v>650</v>
      </c>
      <c r="C209" s="88"/>
      <c r="D209" s="88"/>
      <c r="E209" s="88"/>
      <c r="F209" s="88"/>
      <c r="G209" s="3"/>
      <c r="H209" s="88"/>
      <c r="I209" s="88"/>
      <c r="J209" s="358"/>
    </row>
    <row r="210" spans="1:10" ht="12.9" customHeight="1" x14ac:dyDescent="0.3">
      <c r="A210" s="197"/>
      <c r="B210" s="117" t="s">
        <v>651</v>
      </c>
      <c r="C210" s="117"/>
      <c r="D210" s="88"/>
      <c r="E210" s="88"/>
      <c r="F210" s="88"/>
      <c r="G210" s="3"/>
      <c r="H210" s="88"/>
      <c r="I210" s="88"/>
      <c r="J210" s="358"/>
    </row>
    <row r="211" spans="1:10" ht="12.9" customHeight="1" x14ac:dyDescent="0.3">
      <c r="A211" s="197"/>
      <c r="B211" s="117"/>
      <c r="C211" s="117"/>
      <c r="D211" s="88"/>
      <c r="E211" s="88"/>
      <c r="F211" s="88"/>
      <c r="G211" s="3"/>
      <c r="H211" s="88"/>
      <c r="I211" s="88"/>
      <c r="J211" s="358"/>
    </row>
    <row r="212" spans="1:10" ht="12.9" customHeight="1" x14ac:dyDescent="0.3">
      <c r="A212" s="197"/>
      <c r="B212" s="88"/>
      <c r="C212" s="9" t="s">
        <v>652</v>
      </c>
      <c r="D212" s="9"/>
      <c r="E212" s="9"/>
      <c r="F212" s="9"/>
      <c r="G212" s="29" t="s">
        <v>34</v>
      </c>
      <c r="H212" s="63" t="s">
        <v>621</v>
      </c>
      <c r="I212" s="88"/>
      <c r="J212" s="358"/>
    </row>
    <row r="213" spans="1:10" ht="12" customHeight="1" x14ac:dyDescent="0.25">
      <c r="A213" s="197"/>
      <c r="B213" s="88"/>
      <c r="C213" s="88"/>
      <c r="D213" s="88"/>
      <c r="E213" s="88"/>
      <c r="F213" s="88"/>
      <c r="G213" s="3"/>
      <c r="H213" s="192"/>
      <c r="I213" s="88"/>
      <c r="J213" s="358"/>
    </row>
    <row r="214" spans="1:10" ht="12.9" customHeight="1" x14ac:dyDescent="0.3">
      <c r="A214" s="197"/>
      <c r="B214" s="88"/>
      <c r="C214" s="9" t="s">
        <v>653</v>
      </c>
      <c r="D214" s="9"/>
      <c r="E214" s="9"/>
      <c r="F214" s="9"/>
      <c r="G214" s="29" t="s">
        <v>34</v>
      </c>
      <c r="H214" s="63" t="s">
        <v>621</v>
      </c>
      <c r="I214" s="88"/>
      <c r="J214" s="358"/>
    </row>
    <row r="215" spans="1:10" ht="12" customHeight="1" x14ac:dyDescent="0.25">
      <c r="A215" s="197"/>
      <c r="B215" s="88"/>
      <c r="C215" s="88"/>
      <c r="D215" s="88"/>
      <c r="E215" s="88"/>
      <c r="F215" s="88"/>
      <c r="G215" s="3"/>
      <c r="H215" s="192"/>
      <c r="I215" s="88"/>
      <c r="J215" s="358"/>
    </row>
    <row r="216" spans="1:10" ht="12.9" customHeight="1" x14ac:dyDescent="0.3">
      <c r="A216" s="197"/>
      <c r="B216" s="88"/>
      <c r="C216" s="9" t="s">
        <v>654</v>
      </c>
      <c r="D216" s="9"/>
      <c r="E216" s="9"/>
      <c r="F216" s="9"/>
      <c r="G216" s="29" t="s">
        <v>34</v>
      </c>
      <c r="H216" s="63" t="s">
        <v>621</v>
      </c>
      <c r="I216" s="88"/>
      <c r="J216" s="358"/>
    </row>
    <row r="217" spans="1:10" ht="12" customHeight="1" x14ac:dyDescent="0.25">
      <c r="A217" s="197"/>
      <c r="B217" s="88"/>
      <c r="C217" s="88"/>
      <c r="D217" s="88"/>
      <c r="E217" s="88"/>
      <c r="F217" s="88"/>
      <c r="G217" s="3"/>
      <c r="H217" s="192"/>
      <c r="I217" s="88"/>
      <c r="J217" s="358"/>
    </row>
    <row r="218" spans="1:10" ht="12.9" customHeight="1" x14ac:dyDescent="0.3">
      <c r="A218" s="197"/>
      <c r="B218" s="88"/>
      <c r="C218" s="9" t="s">
        <v>655</v>
      </c>
      <c r="D218" s="9"/>
      <c r="E218" s="9"/>
      <c r="F218" s="9"/>
      <c r="G218" s="29" t="s">
        <v>34</v>
      </c>
      <c r="H218" s="63" t="s">
        <v>621</v>
      </c>
      <c r="I218" s="88"/>
      <c r="J218" s="358"/>
    </row>
    <row r="219" spans="1:10" ht="12" customHeight="1" x14ac:dyDescent="0.25">
      <c r="A219" s="197"/>
      <c r="B219" s="88"/>
      <c r="C219" s="88"/>
      <c r="D219" s="88"/>
      <c r="E219" s="88"/>
      <c r="F219" s="88"/>
      <c r="G219" s="3"/>
      <c r="H219" s="192"/>
      <c r="I219" s="88"/>
      <c r="J219" s="358"/>
    </row>
    <row r="220" spans="1:10" ht="12.9" customHeight="1" x14ac:dyDescent="0.3">
      <c r="A220" s="197"/>
      <c r="B220" s="88"/>
      <c r="C220" s="9" t="s">
        <v>656</v>
      </c>
      <c r="D220" s="9"/>
      <c r="E220" s="9"/>
      <c r="F220" s="9"/>
      <c r="G220" s="29" t="s">
        <v>34</v>
      </c>
      <c r="H220" s="63" t="s">
        <v>621</v>
      </c>
      <c r="I220" s="88"/>
      <c r="J220" s="358"/>
    </row>
    <row r="221" spans="1:10" ht="12" customHeight="1" x14ac:dyDescent="0.25">
      <c r="A221" s="197"/>
      <c r="B221" s="88"/>
      <c r="C221" s="88"/>
      <c r="D221" s="88"/>
      <c r="E221" s="88"/>
      <c r="F221" s="88"/>
      <c r="G221" s="3"/>
      <c r="H221" s="192"/>
      <c r="I221" s="88"/>
      <c r="J221" s="358"/>
    </row>
    <row r="222" spans="1:10" ht="12.9" customHeight="1" x14ac:dyDescent="0.3">
      <c r="A222" s="197"/>
      <c r="B222" s="88"/>
      <c r="C222" s="9" t="s">
        <v>657</v>
      </c>
      <c r="D222" s="9"/>
      <c r="E222" s="9"/>
      <c r="F222" s="9"/>
      <c r="G222" s="29" t="s">
        <v>34</v>
      </c>
      <c r="H222" s="63" t="s">
        <v>621</v>
      </c>
      <c r="I222" s="88"/>
      <c r="J222" s="358"/>
    </row>
    <row r="223" spans="1:10" ht="12" customHeight="1" x14ac:dyDescent="0.25">
      <c r="A223" s="197"/>
      <c r="B223" s="88"/>
      <c r="C223" s="88"/>
      <c r="D223" s="88"/>
      <c r="E223" s="88"/>
      <c r="F223" s="88"/>
      <c r="G223" s="3"/>
      <c r="H223" s="192"/>
      <c r="I223" s="88"/>
      <c r="J223" s="358"/>
    </row>
    <row r="224" spans="1:10" ht="12.9" customHeight="1" x14ac:dyDescent="0.3">
      <c r="A224" s="197"/>
      <c r="B224" s="88"/>
      <c r="C224" s="9" t="s">
        <v>658</v>
      </c>
      <c r="D224" s="9"/>
      <c r="E224" s="9"/>
      <c r="F224" s="9"/>
      <c r="G224" s="29" t="s">
        <v>34</v>
      </c>
      <c r="H224" s="63" t="s">
        <v>621</v>
      </c>
      <c r="I224" s="88"/>
      <c r="J224" s="358"/>
    </row>
    <row r="225" spans="1:10" ht="12" customHeight="1" x14ac:dyDescent="0.25">
      <c r="A225" s="197"/>
      <c r="B225" s="88"/>
      <c r="C225" s="88"/>
      <c r="D225" s="88"/>
      <c r="E225" s="88"/>
      <c r="F225" s="88"/>
      <c r="G225" s="3"/>
      <c r="H225" s="192"/>
      <c r="I225" s="88"/>
      <c r="J225" s="358"/>
    </row>
    <row r="226" spans="1:10" ht="12.9" customHeight="1" x14ac:dyDescent="0.3">
      <c r="A226" s="197"/>
      <c r="B226" s="88"/>
      <c r="C226" s="9" t="s">
        <v>659</v>
      </c>
      <c r="D226" s="9"/>
      <c r="E226" s="9"/>
      <c r="F226" s="9"/>
      <c r="G226" s="29" t="s">
        <v>34</v>
      </c>
      <c r="H226" s="63" t="s">
        <v>621</v>
      </c>
      <c r="I226" s="88"/>
      <c r="J226" s="358"/>
    </row>
    <row r="227" spans="1:10" ht="12" customHeight="1" x14ac:dyDescent="0.25">
      <c r="A227" s="197"/>
      <c r="B227" s="88"/>
      <c r="C227" s="88"/>
      <c r="D227" s="88"/>
      <c r="E227" s="88"/>
      <c r="F227" s="88"/>
      <c r="G227" s="3"/>
      <c r="H227" s="192"/>
      <c r="I227" s="88"/>
      <c r="J227" s="358"/>
    </row>
    <row r="228" spans="1:10" ht="12.9" customHeight="1" x14ac:dyDescent="0.3">
      <c r="A228" s="197"/>
      <c r="B228" s="88"/>
      <c r="C228" s="9" t="s">
        <v>660</v>
      </c>
      <c r="D228" s="9"/>
      <c r="E228" s="9"/>
      <c r="F228" s="9"/>
      <c r="G228" s="29" t="s">
        <v>34</v>
      </c>
      <c r="H228" s="63" t="s">
        <v>621</v>
      </c>
      <c r="I228" s="88"/>
      <c r="J228" s="358"/>
    </row>
    <row r="229" spans="1:10" ht="12" customHeight="1" x14ac:dyDescent="0.25">
      <c r="A229" s="197"/>
      <c r="B229" s="88"/>
      <c r="C229" s="88"/>
      <c r="D229" s="88"/>
      <c r="E229" s="88"/>
      <c r="F229" s="88"/>
      <c r="G229" s="3"/>
      <c r="H229" s="192"/>
      <c r="I229" s="88"/>
      <c r="J229" s="358"/>
    </row>
    <row r="230" spans="1:10" ht="12.9" customHeight="1" x14ac:dyDescent="0.3">
      <c r="A230" s="197"/>
      <c r="B230" s="88"/>
      <c r="C230" s="9" t="s">
        <v>661</v>
      </c>
      <c r="D230" s="9"/>
      <c r="E230" s="9"/>
      <c r="F230" s="9"/>
      <c r="G230" s="29" t="s">
        <v>34</v>
      </c>
      <c r="H230" s="63" t="s">
        <v>621</v>
      </c>
      <c r="I230" s="88"/>
      <c r="J230" s="358"/>
    </row>
    <row r="231" spans="1:10" ht="12" customHeight="1" x14ac:dyDescent="0.25">
      <c r="A231" s="197"/>
      <c r="B231" s="88"/>
      <c r="C231" s="88"/>
      <c r="D231" s="88"/>
      <c r="E231" s="88"/>
      <c r="F231" s="88"/>
      <c r="G231" s="3"/>
      <c r="H231" s="192"/>
      <c r="I231" s="88"/>
      <c r="J231" s="358"/>
    </row>
    <row r="232" spans="1:10" ht="12.9" customHeight="1" x14ac:dyDescent="0.3">
      <c r="A232" s="197"/>
      <c r="B232" s="88"/>
      <c r="C232" s="9" t="s">
        <v>662</v>
      </c>
      <c r="D232" s="9"/>
      <c r="E232" s="9"/>
      <c r="F232" s="9"/>
      <c r="G232" s="29" t="s">
        <v>34</v>
      </c>
      <c r="H232" s="63" t="s">
        <v>621</v>
      </c>
      <c r="I232" s="88"/>
      <c r="J232" s="358"/>
    </row>
    <row r="233" spans="1:10" ht="12" customHeight="1" x14ac:dyDescent="0.25">
      <c r="A233" s="197"/>
      <c r="B233" s="88"/>
      <c r="C233" s="88"/>
      <c r="D233" s="88"/>
      <c r="E233" s="88"/>
      <c r="F233" s="88"/>
      <c r="G233" s="3"/>
      <c r="H233" s="192"/>
      <c r="I233" s="88"/>
      <c r="J233" s="358"/>
    </row>
    <row r="234" spans="1:10" ht="12.9" customHeight="1" x14ac:dyDescent="0.3">
      <c r="A234" s="197"/>
      <c r="B234" s="88"/>
      <c r="C234" s="9" t="s">
        <v>663</v>
      </c>
      <c r="D234" s="9"/>
      <c r="E234" s="9"/>
      <c r="F234" s="9"/>
      <c r="G234" s="29" t="s">
        <v>34</v>
      </c>
      <c r="H234" s="63" t="s">
        <v>621</v>
      </c>
      <c r="I234" s="88"/>
      <c r="J234" s="358"/>
    </row>
    <row r="235" spans="1:10" ht="12" customHeight="1" x14ac:dyDescent="0.25">
      <c r="A235" s="197"/>
      <c r="B235" s="88"/>
      <c r="C235" s="88"/>
      <c r="D235" s="88"/>
      <c r="E235" s="88"/>
      <c r="F235" s="88"/>
      <c r="G235" s="3"/>
      <c r="H235" s="192"/>
      <c r="I235" s="88"/>
      <c r="J235" s="358"/>
    </row>
    <row r="236" spans="1:10" ht="12.9" customHeight="1" x14ac:dyDescent="0.3">
      <c r="A236" s="197"/>
      <c r="B236" s="88"/>
      <c r="C236" s="9" t="s">
        <v>664</v>
      </c>
      <c r="D236" s="9"/>
      <c r="E236" s="9"/>
      <c r="F236" s="9"/>
      <c r="G236" s="29" t="s">
        <v>34</v>
      </c>
      <c r="H236" s="63" t="s">
        <v>621</v>
      </c>
      <c r="I236" s="88"/>
      <c r="J236" s="358"/>
    </row>
    <row r="237" spans="1:10" ht="12" customHeight="1" x14ac:dyDescent="0.25">
      <c r="A237" s="197"/>
      <c r="B237" s="88"/>
      <c r="C237" s="88"/>
      <c r="D237" s="88"/>
      <c r="E237" s="88"/>
      <c r="F237" s="88"/>
      <c r="G237" s="3"/>
      <c r="H237" s="192"/>
      <c r="I237" s="88"/>
      <c r="J237" s="358"/>
    </row>
    <row r="238" spans="1:10" ht="12.9" customHeight="1" x14ac:dyDescent="0.3">
      <c r="A238" s="197"/>
      <c r="B238" s="88"/>
      <c r="C238" s="9" t="s">
        <v>665</v>
      </c>
      <c r="D238" s="9"/>
      <c r="E238" s="9"/>
      <c r="F238" s="9"/>
      <c r="G238" s="29" t="s">
        <v>34</v>
      </c>
      <c r="H238" s="63" t="s">
        <v>621</v>
      </c>
      <c r="I238" s="88"/>
      <c r="J238" s="358"/>
    </row>
    <row r="239" spans="1:10" ht="12" customHeight="1" x14ac:dyDescent="0.25">
      <c r="A239" s="197"/>
      <c r="B239" s="88"/>
      <c r="C239" s="88"/>
      <c r="D239" s="88"/>
      <c r="E239" s="88"/>
      <c r="F239" s="88"/>
      <c r="G239" s="3"/>
      <c r="H239" s="192"/>
      <c r="I239" s="88"/>
      <c r="J239" s="358"/>
    </row>
    <row r="240" spans="1:10" ht="12.9" customHeight="1" x14ac:dyDescent="0.3">
      <c r="A240" s="197"/>
      <c r="B240" s="88"/>
      <c r="C240" s="9" t="s">
        <v>666</v>
      </c>
      <c r="D240" s="9"/>
      <c r="E240" s="9"/>
      <c r="F240" s="9"/>
      <c r="G240" s="29" t="s">
        <v>34</v>
      </c>
      <c r="H240" s="63" t="s">
        <v>621</v>
      </c>
      <c r="I240" s="88"/>
      <c r="J240" s="358"/>
    </row>
    <row r="241" spans="1:10" ht="12" customHeight="1" x14ac:dyDescent="0.25">
      <c r="A241" s="197"/>
      <c r="B241" s="88"/>
      <c r="C241" s="88"/>
      <c r="D241" s="88"/>
      <c r="E241" s="88"/>
      <c r="F241" s="88"/>
      <c r="G241" s="3"/>
      <c r="H241" s="192"/>
      <c r="I241" s="88"/>
      <c r="J241" s="358"/>
    </row>
    <row r="242" spans="1:10" ht="12.9" customHeight="1" x14ac:dyDescent="0.3">
      <c r="A242" s="197"/>
      <c r="B242" s="88"/>
      <c r="C242" s="9" t="s">
        <v>667</v>
      </c>
      <c r="D242" s="9"/>
      <c r="E242" s="9"/>
      <c r="F242" s="9"/>
      <c r="G242" s="29" t="s">
        <v>34</v>
      </c>
      <c r="H242" s="63" t="s">
        <v>621</v>
      </c>
      <c r="I242" s="88"/>
      <c r="J242" s="358"/>
    </row>
    <row r="243" spans="1:10" ht="12" customHeight="1" x14ac:dyDescent="0.3">
      <c r="A243" s="197"/>
      <c r="B243" s="88"/>
      <c r="C243" s="9"/>
      <c r="D243" s="9"/>
      <c r="E243" s="9"/>
      <c r="F243" s="9"/>
      <c r="G243" s="3"/>
      <c r="H243" s="63"/>
      <c r="I243" s="88"/>
      <c r="J243" s="358"/>
    </row>
    <row r="244" spans="1:10" ht="12.9" customHeight="1" x14ac:dyDescent="0.3">
      <c r="A244" s="197"/>
      <c r="B244" s="88"/>
      <c r="C244" s="9" t="s">
        <v>668</v>
      </c>
      <c r="D244" s="9"/>
      <c r="E244" s="9"/>
      <c r="F244" s="9"/>
      <c r="G244" s="29" t="s">
        <v>34</v>
      </c>
      <c r="H244" s="63" t="s">
        <v>621</v>
      </c>
      <c r="I244" s="88"/>
      <c r="J244" s="358"/>
    </row>
    <row r="245" spans="1:10" ht="12" customHeight="1" x14ac:dyDescent="0.25">
      <c r="A245" s="197"/>
      <c r="B245" s="88"/>
      <c r="C245" s="88"/>
      <c r="D245" s="88"/>
      <c r="E245" s="88"/>
      <c r="F245" s="88"/>
      <c r="G245" s="7"/>
      <c r="H245" s="88"/>
      <c r="I245" s="88"/>
      <c r="J245" s="358"/>
    </row>
    <row r="246" spans="1:10" ht="12.9" customHeight="1" x14ac:dyDescent="0.3">
      <c r="A246" s="197"/>
      <c r="B246" s="88"/>
      <c r="C246" s="9" t="s">
        <v>669</v>
      </c>
      <c r="D246" s="9"/>
      <c r="E246" s="9"/>
      <c r="F246" s="9"/>
      <c r="G246" s="29" t="s">
        <v>34</v>
      </c>
      <c r="H246" s="63" t="s">
        <v>621</v>
      </c>
      <c r="I246" s="88"/>
      <c r="J246" s="358"/>
    </row>
    <row r="247" spans="1:10" ht="12" customHeight="1" x14ac:dyDescent="0.3">
      <c r="A247" s="197"/>
      <c r="B247" s="88"/>
      <c r="C247" s="9"/>
      <c r="D247" s="9"/>
      <c r="E247" s="9"/>
      <c r="F247" s="9"/>
      <c r="G247" s="88"/>
      <c r="H247" s="63"/>
      <c r="I247" s="88"/>
      <c r="J247" s="358"/>
    </row>
    <row r="248" spans="1:10" ht="12.9" customHeight="1" x14ac:dyDescent="0.3">
      <c r="A248" s="197"/>
      <c r="B248" s="88"/>
      <c r="C248" s="94" t="s">
        <v>670</v>
      </c>
      <c r="D248" s="88"/>
      <c r="E248" s="88"/>
      <c r="F248" s="88"/>
      <c r="G248" s="88"/>
      <c r="H248" s="88"/>
      <c r="I248" s="88"/>
      <c r="J248" s="358"/>
    </row>
    <row r="249" spans="1:10" ht="12" customHeight="1" x14ac:dyDescent="0.25">
      <c r="A249" s="197"/>
      <c r="B249" s="88"/>
      <c r="C249" s="88"/>
      <c r="D249" s="88"/>
      <c r="E249" s="194"/>
      <c r="F249" s="88"/>
      <c r="G249" s="88"/>
      <c r="H249" s="192"/>
      <c r="I249" s="88"/>
      <c r="J249" s="358"/>
    </row>
    <row r="250" spans="1:10" ht="12.9" customHeight="1" x14ac:dyDescent="0.3">
      <c r="A250" s="197"/>
      <c r="B250" s="88"/>
      <c r="C250" s="9" t="s">
        <v>671</v>
      </c>
      <c r="D250" s="29" t="s">
        <v>34</v>
      </c>
      <c r="E250" s="89" t="s">
        <v>672</v>
      </c>
      <c r="F250" s="77" t="s">
        <v>34</v>
      </c>
      <c r="G250" s="79" t="s">
        <v>34</v>
      </c>
      <c r="H250" s="209"/>
      <c r="I250" s="78"/>
      <c r="J250" s="358"/>
    </row>
    <row r="251" spans="1:10" ht="12" customHeight="1" x14ac:dyDescent="0.25">
      <c r="A251" s="197"/>
      <c r="B251" s="88"/>
      <c r="C251" s="88"/>
      <c r="D251" s="88"/>
      <c r="E251" s="194"/>
      <c r="F251" s="88"/>
      <c r="G251" s="206"/>
      <c r="H251" s="192"/>
      <c r="I251" s="88"/>
      <c r="J251" s="358"/>
    </row>
    <row r="252" spans="1:10" ht="12.9" customHeight="1" x14ac:dyDescent="0.3">
      <c r="A252" s="197"/>
      <c r="B252" s="88"/>
      <c r="C252" s="9" t="s">
        <v>671</v>
      </c>
      <c r="D252" s="29" t="s">
        <v>34</v>
      </c>
      <c r="E252" s="89" t="s">
        <v>672</v>
      </c>
      <c r="F252" s="77" t="s">
        <v>34</v>
      </c>
      <c r="G252" s="79"/>
      <c r="H252" s="209"/>
      <c r="I252" s="78"/>
      <c r="J252" s="358"/>
    </row>
    <row r="253" spans="1:10" ht="12" customHeight="1" x14ac:dyDescent="0.25">
      <c r="A253" s="197"/>
      <c r="B253" s="88"/>
      <c r="C253" s="88"/>
      <c r="D253" s="88"/>
      <c r="E253" s="194"/>
      <c r="F253" s="88"/>
      <c r="G253" s="88"/>
      <c r="H253" s="192"/>
      <c r="I253" s="88"/>
      <c r="J253" s="358"/>
    </row>
    <row r="254" spans="1:10" ht="12.9" customHeight="1" x14ac:dyDescent="0.3">
      <c r="A254" s="197"/>
      <c r="B254" s="88"/>
      <c r="C254" s="9" t="s">
        <v>671</v>
      </c>
      <c r="D254" s="29"/>
      <c r="E254" s="89" t="s">
        <v>672</v>
      </c>
      <c r="F254" s="77" t="s">
        <v>34</v>
      </c>
      <c r="G254" s="79"/>
      <c r="H254" s="209"/>
      <c r="I254" s="78"/>
      <c r="J254" s="358"/>
    </row>
    <row r="255" spans="1:10" ht="12" customHeight="1" x14ac:dyDescent="0.25">
      <c r="A255" s="197"/>
      <c r="B255" s="88"/>
      <c r="C255" s="88"/>
      <c r="D255" s="88"/>
      <c r="E255" s="88"/>
      <c r="F255" s="88"/>
      <c r="G255" s="88"/>
      <c r="H255" s="192"/>
      <c r="I255" s="88"/>
      <c r="J255" s="358"/>
    </row>
    <row r="256" spans="1:10" ht="12.9" customHeight="1" x14ac:dyDescent="0.3">
      <c r="A256" s="197"/>
      <c r="B256" s="88"/>
      <c r="C256" s="9" t="s">
        <v>671</v>
      </c>
      <c r="D256" s="29"/>
      <c r="E256" s="89" t="s">
        <v>672</v>
      </c>
      <c r="F256" s="77" t="s">
        <v>34</v>
      </c>
      <c r="G256" s="79"/>
      <c r="H256" s="209"/>
      <c r="I256" s="78"/>
      <c r="J256" s="358"/>
    </row>
    <row r="257" spans="1:10" ht="12" customHeight="1" x14ac:dyDescent="0.3">
      <c r="A257" s="197"/>
      <c r="B257" s="88"/>
      <c r="C257" s="9"/>
      <c r="D257" s="88"/>
      <c r="E257" s="89"/>
      <c r="F257" s="88"/>
      <c r="G257" s="88"/>
      <c r="H257" s="88"/>
      <c r="I257" s="88"/>
      <c r="J257" s="358"/>
    </row>
    <row r="258" spans="1:10" ht="12.9" customHeight="1" x14ac:dyDescent="0.3">
      <c r="A258" s="197"/>
      <c r="B258" s="88"/>
      <c r="C258" s="9" t="s">
        <v>671</v>
      </c>
      <c r="D258" s="29"/>
      <c r="E258" s="89" t="s">
        <v>672</v>
      </c>
      <c r="F258" s="77"/>
      <c r="G258" s="79"/>
      <c r="H258" s="209"/>
      <c r="I258" s="78"/>
      <c r="J258" s="358"/>
    </row>
    <row r="259" spans="1:10" ht="12.9" customHeight="1" thickBot="1" x14ac:dyDescent="0.35">
      <c r="A259" s="369"/>
      <c r="B259" s="431"/>
      <c r="C259" s="431"/>
      <c r="D259" s="431"/>
      <c r="E259" s="431"/>
      <c r="F259" s="431"/>
      <c r="G259" s="431"/>
      <c r="H259" s="431"/>
      <c r="I259" s="431"/>
      <c r="J259" s="370"/>
    </row>
    <row r="260" spans="1:10" ht="25.2" x14ac:dyDescent="0.45">
      <c r="A260" s="188" t="s">
        <v>673</v>
      </c>
      <c r="B260" s="194"/>
      <c r="C260" s="188"/>
      <c r="D260" s="194"/>
      <c r="E260" s="194"/>
      <c r="F260" s="189"/>
      <c r="G260" s="189"/>
      <c r="H260" s="194"/>
      <c r="I260" s="194"/>
      <c r="J260" s="432"/>
    </row>
    <row r="261" spans="1:10" ht="25.2" thickBot="1" x14ac:dyDescent="0.45">
      <c r="A261" s="190" t="s">
        <v>674</v>
      </c>
      <c r="B261" s="194"/>
      <c r="C261" s="190"/>
      <c r="D261" s="194"/>
      <c r="E261" s="194"/>
      <c r="F261" s="194"/>
      <c r="G261" s="2"/>
      <c r="H261" s="194"/>
      <c r="I261" s="194"/>
      <c r="J261" s="371"/>
    </row>
    <row r="262" spans="1:10" x14ac:dyDescent="0.25">
      <c r="A262" s="427"/>
      <c r="B262" s="428"/>
      <c r="C262" s="428"/>
      <c r="D262" s="428"/>
      <c r="E262" s="428"/>
      <c r="F262" s="428"/>
      <c r="G262" s="428"/>
      <c r="H262" s="428"/>
      <c r="I262" s="428"/>
      <c r="J262" s="429"/>
    </row>
    <row r="263" spans="1:10" ht="15.6" x14ac:dyDescent="0.3">
      <c r="A263" s="197"/>
      <c r="B263" s="88"/>
      <c r="C263" s="161" t="s">
        <v>675</v>
      </c>
      <c r="D263" s="210" t="str">
        <f>IF(+'Part 1'!E34="","Un-named Project",+'Part 1'!E34)</f>
        <v>Un-named Project</v>
      </c>
      <c r="E263" s="211"/>
      <c r="F263" s="211" t="s">
        <v>34</v>
      </c>
      <c r="G263" s="211"/>
      <c r="H263" s="211"/>
      <c r="I263" s="212"/>
      <c r="J263" s="358"/>
    </row>
    <row r="264" spans="1:10" x14ac:dyDescent="0.25">
      <c r="A264" s="197"/>
      <c r="B264" s="88"/>
      <c r="C264" s="88"/>
      <c r="D264" s="88"/>
      <c r="E264" s="88"/>
      <c r="F264" s="88"/>
      <c r="G264" s="88"/>
      <c r="H264" s="88"/>
      <c r="I264" s="88"/>
      <c r="J264" s="358"/>
    </row>
    <row r="265" spans="1:10" ht="15.6" x14ac:dyDescent="0.3">
      <c r="A265" s="197"/>
      <c r="B265" s="88"/>
      <c r="C265" s="9" t="s">
        <v>676</v>
      </c>
      <c r="D265" s="337"/>
      <c r="E265" s="337"/>
      <c r="F265" s="338"/>
      <c r="G265" s="9"/>
      <c r="H265" s="9"/>
      <c r="I265" s="9"/>
      <c r="J265" s="358"/>
    </row>
    <row r="266" spans="1:10" x14ac:dyDescent="0.25">
      <c r="A266" s="197"/>
      <c r="B266" s="88"/>
      <c r="C266" s="88"/>
      <c r="D266" s="6" t="s">
        <v>677</v>
      </c>
      <c r="E266" s="6" t="s">
        <v>678</v>
      </c>
      <c r="F266" s="6" t="s">
        <v>679</v>
      </c>
      <c r="G266" s="88"/>
      <c r="H266" s="88"/>
      <c r="I266" s="88"/>
      <c r="J266" s="358"/>
    </row>
    <row r="267" spans="1:10" x14ac:dyDescent="0.25">
      <c r="A267" s="197"/>
      <c r="B267" s="88"/>
      <c r="C267" s="88"/>
      <c r="D267" s="88"/>
      <c r="E267" s="88"/>
      <c r="F267" s="88"/>
      <c r="G267" s="88"/>
      <c r="H267" s="88"/>
      <c r="I267" s="88"/>
      <c r="J267" s="358"/>
    </row>
    <row r="268" spans="1:10" ht="15.75" customHeight="1" x14ac:dyDescent="0.25">
      <c r="A268" s="197"/>
      <c r="B268" s="88"/>
      <c r="C268" s="457" t="s">
        <v>735</v>
      </c>
      <c r="D268" s="457"/>
      <c r="E268" s="457"/>
      <c r="F268" s="457"/>
      <c r="G268" s="457"/>
      <c r="H268" s="457"/>
      <c r="I268" s="457"/>
      <c r="J268" s="358"/>
    </row>
    <row r="269" spans="1:10" ht="15.75" customHeight="1" x14ac:dyDescent="0.25">
      <c r="A269" s="197"/>
      <c r="B269" s="88"/>
      <c r="C269" s="457"/>
      <c r="D269" s="457"/>
      <c r="E269" s="457"/>
      <c r="F269" s="457"/>
      <c r="G269" s="457"/>
      <c r="H269" s="457"/>
      <c r="I269" s="457"/>
      <c r="J269" s="358"/>
    </row>
    <row r="270" spans="1:10" ht="15.75" customHeight="1" x14ac:dyDescent="0.25">
      <c r="A270" s="197"/>
      <c r="B270" s="88"/>
      <c r="C270" s="457"/>
      <c r="D270" s="457"/>
      <c r="E270" s="457"/>
      <c r="F270" s="457"/>
      <c r="G270" s="457"/>
      <c r="H270" s="457"/>
      <c r="I270" s="457"/>
      <c r="J270" s="358"/>
    </row>
    <row r="271" spans="1:10" ht="15.75" customHeight="1" x14ac:dyDescent="0.25">
      <c r="A271" s="197"/>
      <c r="B271" s="88"/>
      <c r="C271" s="457"/>
      <c r="D271" s="457"/>
      <c r="E271" s="457"/>
      <c r="F271" s="457"/>
      <c r="G271" s="457"/>
      <c r="H271" s="457"/>
      <c r="I271" s="457"/>
      <c r="J271" s="358"/>
    </row>
    <row r="272" spans="1:10" ht="15.75" customHeight="1" x14ac:dyDescent="0.25">
      <c r="A272" s="197"/>
      <c r="B272" s="88"/>
      <c r="C272" s="457"/>
      <c r="D272" s="457"/>
      <c r="E272" s="457"/>
      <c r="F272" s="457"/>
      <c r="G272" s="457"/>
      <c r="H272" s="457"/>
      <c r="I272" s="457"/>
      <c r="J272" s="358"/>
    </row>
    <row r="273" spans="1:10" x14ac:dyDescent="0.25">
      <c r="A273" s="197"/>
      <c r="B273" s="88"/>
      <c r="C273" s="457"/>
      <c r="D273" s="457"/>
      <c r="E273" s="457"/>
      <c r="F273" s="457"/>
      <c r="G273" s="457"/>
      <c r="H273" s="457"/>
      <c r="I273" s="457"/>
      <c r="J273" s="358"/>
    </row>
    <row r="274" spans="1:10" ht="15.75" customHeight="1" x14ac:dyDescent="0.25">
      <c r="A274" s="197"/>
      <c r="B274" s="88"/>
      <c r="C274" s="457"/>
      <c r="D274" s="457"/>
      <c r="E274" s="457"/>
      <c r="F274" s="457"/>
      <c r="G274" s="457"/>
      <c r="H274" s="457"/>
      <c r="I274" s="457"/>
      <c r="J274" s="358"/>
    </row>
    <row r="275" spans="1:10" ht="15.6" x14ac:dyDescent="0.3">
      <c r="A275" s="197"/>
      <c r="B275" s="88"/>
      <c r="C275" s="117"/>
      <c r="D275" s="88"/>
      <c r="E275" s="88"/>
      <c r="F275" s="88"/>
      <c r="G275" s="88"/>
      <c r="H275" s="88"/>
      <c r="I275" s="88"/>
      <c r="J275" s="358"/>
    </row>
    <row r="276" spans="1:10" x14ac:dyDescent="0.25">
      <c r="A276" s="197"/>
      <c r="B276" s="88"/>
      <c r="C276" s="457" t="s">
        <v>734</v>
      </c>
      <c r="D276" s="457"/>
      <c r="E276" s="457"/>
      <c r="F276" s="457"/>
      <c r="G276" s="457"/>
      <c r="H276" s="457"/>
      <c r="I276" s="457"/>
      <c r="J276" s="358"/>
    </row>
    <row r="277" spans="1:10" ht="15.75" customHeight="1" x14ac:dyDescent="0.25">
      <c r="A277" s="197"/>
      <c r="B277" s="88"/>
      <c r="C277" s="457"/>
      <c r="D277" s="457"/>
      <c r="E277" s="457"/>
      <c r="F277" s="457"/>
      <c r="G277" s="457"/>
      <c r="H277" s="457"/>
      <c r="I277" s="457"/>
      <c r="J277" s="358"/>
    </row>
    <row r="278" spans="1:10" ht="12.75" customHeight="1" x14ac:dyDescent="0.25">
      <c r="A278" s="197"/>
      <c r="B278" s="88"/>
      <c r="C278" s="457"/>
      <c r="D278" s="457"/>
      <c r="E278" s="457"/>
      <c r="F278" s="457"/>
      <c r="G278" s="457"/>
      <c r="H278" s="457"/>
      <c r="I278" s="457"/>
      <c r="J278" s="358"/>
    </row>
    <row r="279" spans="1:10" ht="12.75" customHeight="1" x14ac:dyDescent="0.25">
      <c r="A279" s="197"/>
      <c r="B279" s="88"/>
      <c r="C279" s="457"/>
      <c r="D279" s="457"/>
      <c r="E279" s="457"/>
      <c r="F279" s="457"/>
      <c r="G279" s="457"/>
      <c r="H279" s="457"/>
      <c r="I279" s="457"/>
      <c r="J279" s="358"/>
    </row>
    <row r="280" spans="1:10" ht="12.75" customHeight="1" x14ac:dyDescent="0.25">
      <c r="A280" s="197"/>
      <c r="B280" s="88"/>
      <c r="C280" s="457"/>
      <c r="D280" s="457"/>
      <c r="E280" s="457"/>
      <c r="F280" s="457"/>
      <c r="G280" s="457"/>
      <c r="H280" s="457"/>
      <c r="I280" s="457"/>
      <c r="J280" s="358"/>
    </row>
    <row r="281" spans="1:10" ht="12.75" customHeight="1" x14ac:dyDescent="0.25">
      <c r="A281" s="197"/>
      <c r="B281" s="88"/>
      <c r="C281" s="457"/>
      <c r="D281" s="457"/>
      <c r="E281" s="457"/>
      <c r="F281" s="457"/>
      <c r="G281" s="457"/>
      <c r="H281" s="457"/>
      <c r="I281" s="457"/>
      <c r="J281" s="358"/>
    </row>
    <row r="282" spans="1:10" ht="12.75" customHeight="1" x14ac:dyDescent="0.25">
      <c r="A282" s="197"/>
      <c r="B282" s="88"/>
      <c r="C282" s="457"/>
      <c r="D282" s="457"/>
      <c r="E282" s="457"/>
      <c r="F282" s="457"/>
      <c r="G282" s="457"/>
      <c r="H282" s="457"/>
      <c r="I282" s="457"/>
      <c r="J282" s="358"/>
    </row>
    <row r="283" spans="1:10" ht="15.6" x14ac:dyDescent="0.3">
      <c r="A283" s="197"/>
      <c r="B283" s="88"/>
      <c r="C283" s="161" t="s">
        <v>680</v>
      </c>
      <c r="D283" s="213"/>
      <c r="E283" s="66"/>
      <c r="F283" s="66"/>
      <c r="G283" s="66"/>
      <c r="H283" s="67"/>
      <c r="I283" s="88"/>
      <c r="J283" s="358"/>
    </row>
    <row r="284" spans="1:10" ht="15.6" x14ac:dyDescent="0.3">
      <c r="A284" s="197"/>
      <c r="B284" s="88"/>
      <c r="C284" s="9"/>
      <c r="D284" s="214"/>
      <c r="E284" s="215"/>
      <c r="F284" s="215"/>
      <c r="G284" s="215"/>
      <c r="H284" s="216"/>
      <c r="I284" s="88"/>
      <c r="J284" s="358"/>
    </row>
    <row r="285" spans="1:10" ht="15.6" x14ac:dyDescent="0.3">
      <c r="A285" s="197"/>
      <c r="B285" s="88"/>
      <c r="C285" s="9"/>
      <c r="D285" s="77"/>
      <c r="E285" s="79"/>
      <c r="F285" s="79"/>
      <c r="G285" s="79"/>
      <c r="H285" s="217"/>
      <c r="I285" s="88"/>
      <c r="J285" s="358"/>
    </row>
    <row r="286" spans="1:10" ht="15.6" x14ac:dyDescent="0.3">
      <c r="A286" s="197"/>
      <c r="B286" s="88"/>
      <c r="C286" s="9"/>
      <c r="D286" s="207"/>
      <c r="E286" s="208"/>
      <c r="F286" s="208"/>
      <c r="G286" s="208"/>
      <c r="H286" s="216"/>
      <c r="I286" s="88"/>
      <c r="J286" s="358"/>
    </row>
    <row r="287" spans="1:10" ht="15.6" x14ac:dyDescent="0.3">
      <c r="A287" s="197"/>
      <c r="B287" s="88"/>
      <c r="C287" s="117"/>
      <c r="D287" s="88"/>
      <c r="E287" s="88"/>
      <c r="F287" s="88"/>
      <c r="G287" s="88"/>
      <c r="H287" s="88"/>
      <c r="I287" s="88"/>
      <c r="J287" s="358"/>
    </row>
    <row r="288" spans="1:10" ht="15.6" x14ac:dyDescent="0.3">
      <c r="A288" s="197"/>
      <c r="B288" s="88"/>
      <c r="C288" s="117"/>
      <c r="D288" s="88"/>
      <c r="E288" s="88"/>
      <c r="F288" s="88"/>
      <c r="G288" s="88"/>
      <c r="H288" s="88"/>
      <c r="I288" s="88"/>
      <c r="J288" s="358"/>
    </row>
    <row r="289" spans="1:10" ht="15.6" x14ac:dyDescent="0.3">
      <c r="A289" s="197"/>
      <c r="B289" s="88"/>
      <c r="C289" s="117" t="s">
        <v>681</v>
      </c>
      <c r="D289" s="117"/>
      <c r="E289" s="117"/>
      <c r="F289" s="117"/>
      <c r="G289" s="117"/>
      <c r="H289" s="117"/>
      <c r="I289" s="88"/>
      <c r="J289" s="358"/>
    </row>
    <row r="290" spans="1:10" ht="15.6" x14ac:dyDescent="0.3">
      <c r="A290" s="197"/>
      <c r="B290" s="88"/>
      <c r="C290" s="117" t="s">
        <v>682</v>
      </c>
      <c r="D290" s="117"/>
      <c r="E290" s="117"/>
      <c r="F290" s="117"/>
      <c r="G290" s="117"/>
      <c r="H290" s="117"/>
      <c r="I290" s="88"/>
      <c r="J290" s="358"/>
    </row>
    <row r="291" spans="1:10" ht="15.6" x14ac:dyDescent="0.3">
      <c r="A291" s="197"/>
      <c r="B291" s="88"/>
      <c r="C291" s="117" t="s">
        <v>683</v>
      </c>
      <c r="D291" s="117"/>
      <c r="E291" s="117"/>
      <c r="F291" s="117"/>
      <c r="G291" s="117"/>
      <c r="H291" s="117"/>
      <c r="I291" s="88"/>
      <c r="J291" s="358"/>
    </row>
    <row r="292" spans="1:10" x14ac:dyDescent="0.25">
      <c r="A292" s="197"/>
      <c r="B292" s="88"/>
      <c r="C292" s="88"/>
      <c r="D292" s="88"/>
      <c r="E292" s="88"/>
      <c r="F292" s="88"/>
      <c r="G292" s="88"/>
      <c r="H292" s="88"/>
      <c r="I292" s="88"/>
      <c r="J292" s="358"/>
    </row>
    <row r="293" spans="1:10" ht="15.6" x14ac:dyDescent="0.3">
      <c r="A293" s="197"/>
      <c r="B293" s="88"/>
      <c r="C293" s="161" t="s">
        <v>684</v>
      </c>
      <c r="D293" s="88"/>
      <c r="E293" s="88"/>
      <c r="F293" s="88"/>
      <c r="G293" s="88"/>
      <c r="H293" s="88"/>
      <c r="I293" s="88"/>
      <c r="J293" s="358"/>
    </row>
    <row r="294" spans="1:10" ht="15.6" x14ac:dyDescent="0.3">
      <c r="A294" s="197"/>
      <c r="B294" s="88"/>
      <c r="C294" s="161" t="s">
        <v>685</v>
      </c>
      <c r="D294" s="213"/>
      <c r="E294" s="66"/>
      <c r="F294" s="66"/>
      <c r="G294" s="66"/>
      <c r="H294" s="67"/>
      <c r="I294" s="88"/>
      <c r="J294" s="358"/>
    </row>
    <row r="295" spans="1:10" ht="15.6" x14ac:dyDescent="0.3">
      <c r="A295" s="197"/>
      <c r="B295" s="88"/>
      <c r="C295" s="9"/>
      <c r="D295" s="214"/>
      <c r="E295" s="215"/>
      <c r="F295" s="215"/>
      <c r="G295" s="215"/>
      <c r="H295" s="216"/>
      <c r="I295" s="88"/>
      <c r="J295" s="358"/>
    </row>
    <row r="296" spans="1:10" ht="15.6" x14ac:dyDescent="0.3">
      <c r="A296" s="197"/>
      <c r="B296" s="88"/>
      <c r="C296" s="9"/>
      <c r="D296" s="77"/>
      <c r="E296" s="79"/>
      <c r="F296" s="79"/>
      <c r="G296" s="79"/>
      <c r="H296" s="217"/>
      <c r="I296" s="88"/>
      <c r="J296" s="358"/>
    </row>
    <row r="297" spans="1:10" ht="15.6" x14ac:dyDescent="0.3">
      <c r="A297" s="197"/>
      <c r="B297" s="88"/>
      <c r="C297" s="9"/>
      <c r="D297" s="207"/>
      <c r="E297" s="208"/>
      <c r="F297" s="208"/>
      <c r="G297" s="208"/>
      <c r="H297" s="216"/>
      <c r="I297" s="88"/>
      <c r="J297" s="358"/>
    </row>
    <row r="298" spans="1:10" ht="15.6" x14ac:dyDescent="0.3">
      <c r="A298" s="197"/>
      <c r="B298" s="88"/>
      <c r="C298" s="42"/>
      <c r="D298" s="88"/>
      <c r="E298" s="88"/>
      <c r="F298" s="88"/>
      <c r="G298" s="88"/>
      <c r="H298" s="88"/>
      <c r="I298" s="88"/>
      <c r="J298" s="358"/>
    </row>
    <row r="299" spans="1:10" x14ac:dyDescent="0.25">
      <c r="A299" s="197"/>
      <c r="B299" s="88"/>
      <c r="C299" s="26"/>
      <c r="D299" s="88"/>
      <c r="E299" s="88"/>
      <c r="F299" s="88"/>
      <c r="G299" s="88"/>
      <c r="H299" s="88"/>
      <c r="I299" s="88"/>
      <c r="J299" s="358"/>
    </row>
    <row r="300" spans="1:10" ht="13.8" thickBot="1" x14ac:dyDescent="0.3">
      <c r="A300" s="367"/>
      <c r="B300" s="430"/>
      <c r="C300" s="430"/>
      <c r="D300" s="430"/>
      <c r="E300" s="430"/>
      <c r="F300" s="430"/>
      <c r="G300" s="430"/>
      <c r="H300" s="430"/>
      <c r="I300" s="430"/>
      <c r="J300" s="368"/>
    </row>
  </sheetData>
  <mergeCells count="2">
    <mergeCell ref="C268:I274"/>
    <mergeCell ref="C276:I282"/>
  </mergeCells>
  <phoneticPr fontId="0" type="noConversion"/>
  <pageMargins left="0.75" right="0.75" top="1" bottom="1" header="0.5" footer="0.5"/>
  <pageSetup orientation="portrait" horizontalDpi="300" verticalDpi="300" r:id="rId1"/>
  <headerFooter alignWithMargins="0"/>
  <rowBreaks count="1" manualBreakCount="1">
    <brk id="1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54"/>
  <sheetViews>
    <sheetView zoomScaleNormal="100" workbookViewId="0">
      <selection activeCell="I53" sqref="I53"/>
    </sheetView>
  </sheetViews>
  <sheetFormatPr defaultRowHeight="13.2" x14ac:dyDescent="0.25"/>
  <cols>
    <col min="1" max="1" width="3.88671875" customWidth="1"/>
    <col min="2" max="2" width="4.88671875" customWidth="1"/>
    <col min="3" max="3" width="9.33203125" customWidth="1"/>
    <col min="4" max="4" width="13.6640625" customWidth="1"/>
    <col min="5" max="5" width="12.88671875" style="235" customWidth="1"/>
    <col min="6" max="6" width="13" style="235" customWidth="1"/>
    <col min="7" max="7" width="12.88671875" style="235" customWidth="1"/>
    <col min="8" max="8" width="12.44140625" style="235" customWidth="1"/>
    <col min="9" max="9" width="12.33203125" style="235" customWidth="1"/>
    <col min="10" max="10" width="6.109375" customWidth="1"/>
  </cols>
  <sheetData>
    <row r="1" spans="1:10" ht="22.8" x14ac:dyDescent="0.4">
      <c r="A1" s="219"/>
      <c r="B1" s="220"/>
      <c r="C1" s="220"/>
      <c r="D1" s="220"/>
      <c r="E1" s="236"/>
      <c r="F1" s="236"/>
      <c r="G1" s="236"/>
      <c r="H1" s="236"/>
      <c r="I1" s="236"/>
      <c r="J1" s="359"/>
    </row>
    <row r="2" spans="1:10" ht="22.8" x14ac:dyDescent="0.4">
      <c r="A2" s="219" t="s">
        <v>686</v>
      </c>
      <c r="B2" s="220"/>
      <c r="C2" s="220"/>
      <c r="D2" s="220"/>
      <c r="E2" s="236"/>
      <c r="F2" s="236"/>
      <c r="G2" s="236"/>
      <c r="H2" s="236"/>
      <c r="I2" s="236"/>
      <c r="J2" s="359"/>
    </row>
    <row r="3" spans="1:10" ht="13.8" thickBot="1" x14ac:dyDescent="0.3">
      <c r="A3" s="221"/>
      <c r="B3" s="222"/>
      <c r="C3" s="223"/>
      <c r="D3" s="223"/>
      <c r="E3" s="237"/>
      <c r="F3" s="237"/>
      <c r="G3" s="237"/>
      <c r="H3" s="237"/>
      <c r="I3" s="237"/>
      <c r="J3" s="224"/>
    </row>
    <row r="4" spans="1:10" ht="12" customHeight="1" thickTop="1" x14ac:dyDescent="0.25">
      <c r="A4" s="225"/>
      <c r="B4" s="218"/>
      <c r="C4" s="218"/>
      <c r="D4" s="218"/>
      <c r="E4" s="238"/>
      <c r="F4" s="238"/>
      <c r="G4" s="238"/>
      <c r="H4" s="238"/>
      <c r="I4" s="238"/>
      <c r="J4" s="360"/>
    </row>
    <row r="5" spans="1:10" ht="12.9" customHeight="1" x14ac:dyDescent="0.25">
      <c r="A5" s="225"/>
      <c r="B5" s="218"/>
      <c r="C5" s="218"/>
      <c r="D5" s="218"/>
      <c r="E5" s="239" t="s">
        <v>461</v>
      </c>
      <c r="F5" s="239" t="s">
        <v>462</v>
      </c>
      <c r="G5" s="239" t="s">
        <v>463</v>
      </c>
      <c r="H5" s="239" t="s">
        <v>464</v>
      </c>
      <c r="I5" s="239" t="s">
        <v>465</v>
      </c>
      <c r="J5" s="360"/>
    </row>
    <row r="6" spans="1:10" ht="12" customHeight="1" x14ac:dyDescent="0.25">
      <c r="A6" s="225"/>
      <c r="B6" s="218"/>
      <c r="C6" s="458" t="s">
        <v>687</v>
      </c>
      <c r="D6" s="458"/>
      <c r="E6" s="286"/>
      <c r="F6" s="286"/>
      <c r="G6" s="286"/>
      <c r="H6" s="286"/>
      <c r="I6" s="286"/>
      <c r="J6" s="360"/>
    </row>
    <row r="7" spans="1:10" ht="12" customHeight="1" x14ac:dyDescent="0.25">
      <c r="A7" s="225"/>
      <c r="B7" s="226" t="s">
        <v>688</v>
      </c>
      <c r="C7" s="218"/>
      <c r="D7" s="218"/>
      <c r="E7" s="238"/>
      <c r="F7" s="238"/>
      <c r="G7" s="238"/>
      <c r="H7" s="238"/>
      <c r="I7" s="238"/>
      <c r="J7" s="360"/>
    </row>
    <row r="8" spans="1:10" ht="12" customHeight="1" x14ac:dyDescent="0.25">
      <c r="A8" s="225"/>
      <c r="B8" s="226"/>
      <c r="C8" s="218" t="s">
        <v>689</v>
      </c>
      <c r="D8" s="218"/>
      <c r="E8" s="301"/>
      <c r="F8" s="301"/>
      <c r="G8" s="301"/>
      <c r="H8" s="301"/>
      <c r="I8" s="301"/>
      <c r="J8" s="360"/>
    </row>
    <row r="9" spans="1:10" ht="12" customHeight="1" x14ac:dyDescent="0.25">
      <c r="A9" s="225"/>
      <c r="B9" s="218"/>
      <c r="C9" s="218" t="s">
        <v>690</v>
      </c>
      <c r="D9" s="218"/>
      <c r="E9" s="278"/>
      <c r="F9" s="279"/>
      <c r="G9" s="279"/>
      <c r="H9" s="279"/>
      <c r="I9" s="279"/>
      <c r="J9" s="360"/>
    </row>
    <row r="10" spans="1:10" ht="12" customHeight="1" x14ac:dyDescent="0.25">
      <c r="A10" s="225"/>
      <c r="B10" s="218"/>
      <c r="C10" s="218" t="s">
        <v>691</v>
      </c>
      <c r="D10" s="218"/>
      <c r="E10" s="276"/>
      <c r="F10" s="277"/>
      <c r="G10" s="277"/>
      <c r="H10" s="277"/>
      <c r="I10" s="277"/>
      <c r="J10" s="360"/>
    </row>
    <row r="11" spans="1:10" ht="12" customHeight="1" x14ac:dyDescent="0.25">
      <c r="A11" s="225"/>
      <c r="B11" s="218"/>
      <c r="C11" s="218" t="s">
        <v>692</v>
      </c>
      <c r="D11" s="218"/>
      <c r="E11" s="276"/>
      <c r="F11" s="277"/>
      <c r="G11" s="277"/>
      <c r="H11" s="277"/>
      <c r="I11" s="277"/>
      <c r="J11" s="360"/>
    </row>
    <row r="12" spans="1:10" ht="12" customHeight="1" x14ac:dyDescent="0.25">
      <c r="A12" s="225"/>
      <c r="B12" s="218"/>
      <c r="C12" s="218" t="s">
        <v>693</v>
      </c>
      <c r="D12" s="218"/>
      <c r="E12" s="278"/>
      <c r="F12" s="279"/>
      <c r="G12" s="279"/>
      <c r="H12" s="279"/>
      <c r="I12" s="279"/>
      <c r="J12" s="360"/>
    </row>
    <row r="13" spans="1:10" ht="12" customHeight="1" x14ac:dyDescent="0.25">
      <c r="A13" s="225"/>
      <c r="B13" s="218"/>
      <c r="C13" s="218" t="s">
        <v>694</v>
      </c>
      <c r="D13" s="218"/>
      <c r="E13" s="280"/>
      <c r="F13" s="281"/>
      <c r="G13" s="281"/>
      <c r="H13" s="281"/>
      <c r="I13" s="281"/>
      <c r="J13" s="360"/>
    </row>
    <row r="14" spans="1:10" ht="12" customHeight="1" x14ac:dyDescent="0.25">
      <c r="A14" s="225"/>
      <c r="B14" s="227" t="s">
        <v>695</v>
      </c>
      <c r="C14" s="227"/>
      <c r="D14" s="218"/>
      <c r="E14" s="282"/>
      <c r="F14" s="283"/>
      <c r="G14" s="283"/>
      <c r="H14" s="283"/>
      <c r="I14" s="283"/>
      <c r="J14" s="360"/>
    </row>
    <row r="15" spans="1:10" ht="12" customHeight="1" x14ac:dyDescent="0.25">
      <c r="A15" s="225"/>
      <c r="B15" s="218"/>
      <c r="C15" s="218" t="s">
        <v>696</v>
      </c>
      <c r="D15" s="218"/>
      <c r="E15" s="276"/>
      <c r="F15" s="277"/>
      <c r="G15" s="277"/>
      <c r="H15" s="277"/>
      <c r="I15" s="277"/>
      <c r="J15" s="360"/>
    </row>
    <row r="16" spans="1:10" ht="12" customHeight="1" x14ac:dyDescent="0.25">
      <c r="A16" s="225"/>
      <c r="B16" s="228" t="s">
        <v>697</v>
      </c>
      <c r="C16" s="218"/>
      <c r="D16" s="229"/>
      <c r="E16" s="284"/>
      <c r="F16" s="285"/>
      <c r="G16" s="285"/>
      <c r="H16" s="285"/>
      <c r="I16" s="285"/>
      <c r="J16" s="360"/>
    </row>
    <row r="17" spans="1:10" ht="12" customHeight="1" x14ac:dyDescent="0.25">
      <c r="A17" s="225"/>
      <c r="B17" s="218"/>
      <c r="C17" s="218" t="s">
        <v>698</v>
      </c>
      <c r="D17" s="218"/>
      <c r="E17" s="276"/>
      <c r="F17" s="277"/>
      <c r="G17" s="277"/>
      <c r="H17" s="277"/>
      <c r="I17" s="277"/>
      <c r="J17" s="360"/>
    </row>
    <row r="18" spans="1:10" ht="12" customHeight="1" x14ac:dyDescent="0.25">
      <c r="A18" s="225"/>
      <c r="B18" s="218"/>
      <c r="C18" s="218" t="s">
        <v>696</v>
      </c>
      <c r="D18" s="218"/>
      <c r="E18" s="278"/>
      <c r="F18" s="279"/>
      <c r="G18" s="279"/>
      <c r="H18" s="279"/>
      <c r="I18" s="279"/>
      <c r="J18" s="360"/>
    </row>
    <row r="19" spans="1:10" ht="12" customHeight="1" x14ac:dyDescent="0.25">
      <c r="A19" s="225"/>
      <c r="B19" s="218"/>
      <c r="C19" s="218" t="s">
        <v>699</v>
      </c>
      <c r="D19" s="218"/>
      <c r="E19" s="278"/>
      <c r="F19" s="279"/>
      <c r="G19" s="279"/>
      <c r="H19" s="279"/>
      <c r="I19" s="279"/>
      <c r="J19" s="360"/>
    </row>
    <row r="20" spans="1:10" ht="12" customHeight="1" x14ac:dyDescent="0.25">
      <c r="A20" s="225"/>
      <c r="B20" s="227" t="s">
        <v>700</v>
      </c>
      <c r="C20" s="227"/>
      <c r="D20" s="218"/>
      <c r="E20" s="284"/>
      <c r="F20" s="285"/>
      <c r="G20" s="285"/>
      <c r="H20" s="285"/>
      <c r="I20" s="285"/>
      <c r="J20" s="360"/>
    </row>
    <row r="21" spans="1:10" ht="12" customHeight="1" x14ac:dyDescent="0.25">
      <c r="A21" s="225"/>
      <c r="B21" s="218"/>
      <c r="C21" s="218" t="s">
        <v>478</v>
      </c>
      <c r="D21" s="218"/>
      <c r="E21" s="276"/>
      <c r="F21" s="277"/>
      <c r="G21" s="277"/>
      <c r="H21" s="277"/>
      <c r="I21" s="277"/>
      <c r="J21" s="360"/>
    </row>
    <row r="22" spans="1:10" ht="12" customHeight="1" x14ac:dyDescent="0.25">
      <c r="A22" s="225"/>
      <c r="B22" s="227" t="s">
        <v>701</v>
      </c>
      <c r="C22" s="227"/>
      <c r="D22" s="218"/>
      <c r="E22" s="284"/>
      <c r="F22" s="285"/>
      <c r="G22" s="285"/>
      <c r="H22" s="285"/>
      <c r="I22" s="285"/>
      <c r="J22" s="360"/>
    </row>
    <row r="23" spans="1:10" ht="12" customHeight="1" x14ac:dyDescent="0.25">
      <c r="A23" s="225"/>
      <c r="B23" s="218"/>
      <c r="C23" s="218" t="s">
        <v>702</v>
      </c>
      <c r="D23" s="218"/>
      <c r="E23" s="276"/>
      <c r="F23" s="277"/>
      <c r="G23" s="277"/>
      <c r="H23" s="277"/>
      <c r="I23" s="277"/>
      <c r="J23" s="360"/>
    </row>
    <row r="24" spans="1:10" ht="12" customHeight="1" x14ac:dyDescent="0.25">
      <c r="A24" s="225"/>
      <c r="B24" s="218"/>
      <c r="C24" s="218" t="s">
        <v>703</v>
      </c>
      <c r="D24" s="218"/>
      <c r="E24" s="278"/>
      <c r="F24" s="279"/>
      <c r="G24" s="279"/>
      <c r="H24" s="279"/>
      <c r="I24" s="279"/>
      <c r="J24" s="360"/>
    </row>
    <row r="25" spans="1:10" ht="12" customHeight="1" x14ac:dyDescent="0.25">
      <c r="A25" s="225"/>
      <c r="B25" s="227" t="s">
        <v>704</v>
      </c>
      <c r="C25" s="227"/>
      <c r="D25" s="218"/>
      <c r="E25" s="284"/>
      <c r="F25" s="285"/>
      <c r="G25" s="285"/>
      <c r="H25" s="285"/>
      <c r="I25" s="285"/>
      <c r="J25" s="360"/>
    </row>
    <row r="26" spans="1:10" ht="12" customHeight="1" x14ac:dyDescent="0.25">
      <c r="A26" s="225"/>
      <c r="B26" s="218"/>
      <c r="C26" s="218"/>
      <c r="D26" s="218"/>
      <c r="E26" s="238"/>
      <c r="F26" s="238"/>
      <c r="G26" s="238"/>
      <c r="H26" s="238"/>
      <c r="I26" s="238"/>
      <c r="J26" s="360"/>
    </row>
    <row r="27" spans="1:10" ht="12" customHeight="1" x14ac:dyDescent="0.25">
      <c r="A27" s="225"/>
      <c r="B27" s="226" t="s">
        <v>705</v>
      </c>
      <c r="C27" s="218"/>
      <c r="D27" s="218"/>
      <c r="E27" s="238"/>
      <c r="F27" s="238"/>
      <c r="G27" s="238"/>
      <c r="H27" s="238"/>
      <c r="I27" s="238"/>
      <c r="J27" s="360"/>
    </row>
    <row r="28" spans="1:10" ht="12" customHeight="1" x14ac:dyDescent="0.25">
      <c r="A28" s="225"/>
      <c r="B28" s="218"/>
      <c r="C28" s="218" t="s">
        <v>706</v>
      </c>
      <c r="D28" s="218"/>
      <c r="E28" s="276"/>
      <c r="F28" s="277"/>
      <c r="G28" s="277"/>
      <c r="H28" s="277"/>
      <c r="I28" s="277"/>
      <c r="J28" s="360"/>
    </row>
    <row r="29" spans="1:10" ht="12" customHeight="1" x14ac:dyDescent="0.25">
      <c r="A29" s="225"/>
      <c r="B29" s="218"/>
      <c r="C29" s="218" t="s">
        <v>707</v>
      </c>
      <c r="D29" s="218"/>
      <c r="E29" s="278"/>
      <c r="F29" s="279"/>
      <c r="G29" s="279"/>
      <c r="H29" s="279"/>
      <c r="I29" s="279"/>
      <c r="J29" s="360"/>
    </row>
    <row r="30" spans="1:10" ht="12" customHeight="1" x14ac:dyDescent="0.25">
      <c r="A30" s="225"/>
      <c r="B30" s="218"/>
      <c r="C30" s="218" t="s">
        <v>536</v>
      </c>
      <c r="D30" s="218"/>
      <c r="E30" s="278"/>
      <c r="F30" s="279"/>
      <c r="G30" s="279"/>
      <c r="H30" s="279"/>
      <c r="I30" s="279"/>
      <c r="J30" s="360"/>
    </row>
    <row r="31" spans="1:10" ht="12" customHeight="1" x14ac:dyDescent="0.25">
      <c r="A31" s="225"/>
      <c r="B31" s="218"/>
      <c r="C31" s="218" t="s">
        <v>541</v>
      </c>
      <c r="D31" s="218"/>
      <c r="E31" s="278"/>
      <c r="F31" s="279"/>
      <c r="G31" s="279"/>
      <c r="H31" s="279"/>
      <c r="I31" s="279"/>
      <c r="J31" s="360"/>
    </row>
    <row r="32" spans="1:10" ht="12" customHeight="1" x14ac:dyDescent="0.25">
      <c r="A32" s="225"/>
      <c r="B32" s="218"/>
      <c r="C32" s="218" t="s">
        <v>543</v>
      </c>
      <c r="D32" s="218"/>
      <c r="E32" s="278"/>
      <c r="F32" s="279"/>
      <c r="G32" s="279"/>
      <c r="H32" s="279"/>
      <c r="I32" s="279"/>
      <c r="J32" s="360"/>
    </row>
    <row r="33" spans="1:10" ht="12" customHeight="1" x14ac:dyDescent="0.25">
      <c r="A33" s="225"/>
      <c r="B33" s="218"/>
      <c r="C33" s="218" t="s">
        <v>708</v>
      </c>
      <c r="D33" s="218"/>
      <c r="E33" s="278"/>
      <c r="F33" s="279"/>
      <c r="G33" s="279"/>
      <c r="H33" s="279"/>
      <c r="I33" s="279"/>
      <c r="J33" s="360"/>
    </row>
    <row r="34" spans="1:10" ht="12" customHeight="1" x14ac:dyDescent="0.25">
      <c r="A34" s="225"/>
      <c r="B34" s="218"/>
      <c r="C34" s="218" t="s">
        <v>133</v>
      </c>
      <c r="D34" s="218"/>
      <c r="E34" s="278"/>
      <c r="F34" s="279"/>
      <c r="G34" s="279"/>
      <c r="H34" s="279"/>
      <c r="I34" s="279"/>
      <c r="J34" s="360"/>
    </row>
    <row r="35" spans="1:10" ht="12" customHeight="1" x14ac:dyDescent="0.25">
      <c r="A35" s="225"/>
      <c r="B35" s="218"/>
      <c r="C35" s="218" t="s">
        <v>545</v>
      </c>
      <c r="D35" s="218"/>
      <c r="E35" s="278"/>
      <c r="F35" s="279"/>
      <c r="G35" s="279"/>
      <c r="H35" s="279"/>
      <c r="I35" s="279"/>
      <c r="J35" s="360"/>
    </row>
    <row r="36" spans="1:10" ht="12" customHeight="1" x14ac:dyDescent="0.25">
      <c r="A36" s="225"/>
      <c r="B36" s="218"/>
      <c r="C36" s="218" t="s">
        <v>415</v>
      </c>
      <c r="D36" s="218"/>
      <c r="E36" s="278"/>
      <c r="F36" s="279"/>
      <c r="G36" s="279"/>
      <c r="H36" s="279"/>
      <c r="I36" s="279"/>
      <c r="J36" s="360"/>
    </row>
    <row r="37" spans="1:10" ht="12" customHeight="1" x14ac:dyDescent="0.25">
      <c r="A37" s="225"/>
      <c r="B37" s="218"/>
      <c r="C37" s="218" t="s">
        <v>549</v>
      </c>
      <c r="D37" s="218"/>
      <c r="E37" s="278"/>
      <c r="F37" s="279"/>
      <c r="G37" s="279"/>
      <c r="H37" s="279"/>
      <c r="I37" s="279"/>
      <c r="J37" s="360"/>
    </row>
    <row r="38" spans="1:10" ht="12" customHeight="1" x14ac:dyDescent="0.25">
      <c r="A38" s="225"/>
      <c r="B38" s="218"/>
      <c r="C38" s="218" t="s">
        <v>550</v>
      </c>
      <c r="D38" s="218"/>
      <c r="E38" s="278"/>
      <c r="F38" s="279"/>
      <c r="G38" s="279"/>
      <c r="H38" s="279"/>
      <c r="I38" s="279"/>
      <c r="J38" s="360"/>
    </row>
    <row r="39" spans="1:10" ht="12" customHeight="1" x14ac:dyDescent="0.25">
      <c r="A39" s="225"/>
      <c r="B39" s="218"/>
      <c r="C39" s="218" t="s">
        <v>551</v>
      </c>
      <c r="D39" s="218"/>
      <c r="E39" s="278"/>
      <c r="F39" s="279"/>
      <c r="G39" s="279"/>
      <c r="H39" s="279"/>
      <c r="I39" s="279"/>
      <c r="J39" s="360"/>
    </row>
    <row r="40" spans="1:10" ht="12" customHeight="1" x14ac:dyDescent="0.25">
      <c r="A40" s="225"/>
      <c r="B40" s="218"/>
      <c r="C40" s="218" t="s">
        <v>521</v>
      </c>
      <c r="D40" s="218" t="str">
        <f>IF(+'Part 2'!D339=""," ",'Part 2'!D339)</f>
        <v xml:space="preserve"> </v>
      </c>
      <c r="E40" s="278"/>
      <c r="F40" s="279"/>
      <c r="G40" s="279"/>
      <c r="H40" s="279"/>
      <c r="I40" s="279"/>
      <c r="J40" s="360"/>
    </row>
    <row r="41" spans="1:10" ht="12" customHeight="1" x14ac:dyDescent="0.25">
      <c r="A41" s="225"/>
      <c r="B41" s="227" t="s">
        <v>709</v>
      </c>
      <c r="C41" s="227"/>
      <c r="D41" s="218"/>
      <c r="E41" s="284"/>
      <c r="F41" s="284"/>
      <c r="G41" s="284"/>
      <c r="H41" s="284"/>
      <c r="I41" s="284"/>
      <c r="J41" s="360"/>
    </row>
    <row r="42" spans="1:10" ht="12" customHeight="1" x14ac:dyDescent="0.25">
      <c r="A42" s="225"/>
      <c r="B42" s="218"/>
      <c r="C42" s="218"/>
      <c r="D42" s="218"/>
      <c r="E42" s="238"/>
      <c r="F42" s="238"/>
      <c r="G42" s="238"/>
      <c r="H42" s="238"/>
      <c r="I42" s="238"/>
      <c r="J42" s="360"/>
    </row>
    <row r="43" spans="1:10" ht="12" customHeight="1" x14ac:dyDescent="0.25">
      <c r="A43" s="225"/>
      <c r="B43" s="226" t="s">
        <v>710</v>
      </c>
      <c r="C43" s="218"/>
      <c r="D43" s="218"/>
      <c r="E43" s="282"/>
      <c r="F43" s="283"/>
      <c r="G43" s="283"/>
      <c r="H43" s="283"/>
      <c r="I43" s="283"/>
      <c r="J43" s="360"/>
    </row>
    <row r="44" spans="1:10" ht="12" customHeight="1" x14ac:dyDescent="0.25">
      <c r="A44" s="225"/>
      <c r="B44" s="218"/>
      <c r="C44" s="218"/>
      <c r="D44" s="218"/>
      <c r="E44" s="238"/>
      <c r="F44" s="238"/>
      <c r="G44" s="238"/>
      <c r="H44" s="238"/>
      <c r="I44" s="238"/>
      <c r="J44" s="360"/>
    </row>
    <row r="45" spans="1:10" ht="12" customHeight="1" x14ac:dyDescent="0.25">
      <c r="A45" s="225"/>
      <c r="B45" s="218"/>
      <c r="C45" s="218" t="s">
        <v>711</v>
      </c>
      <c r="D45" s="218"/>
      <c r="E45" s="276"/>
      <c r="F45" s="277"/>
      <c r="G45" s="277"/>
      <c r="H45" s="277"/>
      <c r="I45" s="277"/>
      <c r="J45" s="360"/>
    </row>
    <row r="46" spans="1:10" ht="12" customHeight="1" x14ac:dyDescent="0.25">
      <c r="A46" s="225"/>
      <c r="B46" s="218"/>
      <c r="C46" s="218" t="s">
        <v>712</v>
      </c>
      <c r="D46" s="218"/>
      <c r="E46" s="276"/>
      <c r="F46" s="277"/>
      <c r="G46" s="277"/>
      <c r="H46" s="277"/>
      <c r="I46" s="277"/>
      <c r="J46" s="360"/>
    </row>
    <row r="47" spans="1:10" ht="12" customHeight="1" x14ac:dyDescent="0.25">
      <c r="A47" s="225"/>
      <c r="B47" s="218"/>
      <c r="C47" s="218" t="s">
        <v>713</v>
      </c>
      <c r="D47" s="218"/>
      <c r="E47" s="276"/>
      <c r="F47" s="277"/>
      <c r="G47" s="277"/>
      <c r="H47" s="277"/>
      <c r="I47" s="277"/>
      <c r="J47" s="360"/>
    </row>
    <row r="48" spans="1:10" ht="12" customHeight="1" x14ac:dyDescent="0.25">
      <c r="A48" s="225"/>
      <c r="B48" s="218"/>
      <c r="C48" s="218"/>
      <c r="D48" s="218"/>
      <c r="E48" s="238"/>
      <c r="F48" s="238"/>
      <c r="G48" s="238"/>
      <c r="H48" s="238"/>
      <c r="I48" s="238"/>
      <c r="J48" s="360"/>
    </row>
    <row r="49" spans="1:10" ht="12" customHeight="1" x14ac:dyDescent="0.25">
      <c r="A49" s="225"/>
      <c r="B49" s="218"/>
      <c r="C49" s="218" t="s">
        <v>714</v>
      </c>
      <c r="D49" s="218"/>
      <c r="E49" s="276"/>
      <c r="F49" s="277"/>
      <c r="G49" s="277"/>
      <c r="H49" s="277"/>
      <c r="I49" s="277"/>
      <c r="J49" s="360"/>
    </row>
    <row r="50" spans="1:10" ht="12" customHeight="1" x14ac:dyDescent="0.25">
      <c r="A50" s="225"/>
      <c r="B50" s="218"/>
      <c r="C50" s="218" t="s">
        <v>715</v>
      </c>
      <c r="D50" s="218"/>
      <c r="E50" s="278"/>
      <c r="F50" s="279"/>
      <c r="G50" s="279"/>
      <c r="H50" s="279"/>
      <c r="I50" s="279"/>
      <c r="J50" s="360"/>
    </row>
    <row r="51" spans="1:10" ht="12" customHeight="1" x14ac:dyDescent="0.25">
      <c r="A51" s="225"/>
      <c r="B51" s="218"/>
      <c r="C51" s="218"/>
      <c r="D51" s="218"/>
      <c r="E51" s="238"/>
      <c r="F51" s="238"/>
      <c r="G51" s="238"/>
      <c r="H51" s="238"/>
      <c r="I51" s="238"/>
      <c r="J51" s="360"/>
    </row>
    <row r="52" spans="1:10" ht="12" customHeight="1" thickBot="1" x14ac:dyDescent="0.3">
      <c r="A52" s="372"/>
      <c r="B52" s="433"/>
      <c r="C52" s="433"/>
      <c r="D52" s="433"/>
      <c r="E52" s="434"/>
      <c r="F52" s="434"/>
      <c r="G52" s="434"/>
      <c r="H52" s="434"/>
      <c r="I52" s="434"/>
      <c r="J52" s="373"/>
    </row>
    <row r="53" spans="1:10" ht="23.4" thickBot="1" x14ac:dyDescent="0.45">
      <c r="A53" s="435" t="s">
        <v>716</v>
      </c>
      <c r="B53" s="436"/>
      <c r="C53" s="436"/>
      <c r="D53" s="436"/>
      <c r="E53" s="437"/>
      <c r="F53" s="437"/>
      <c r="G53" s="437"/>
      <c r="H53" s="437"/>
      <c r="I53" s="437"/>
      <c r="J53" s="438"/>
    </row>
    <row r="54" spans="1:10" ht="12" customHeight="1" x14ac:dyDescent="0.25">
      <c r="A54" s="225"/>
      <c r="B54" s="218"/>
      <c r="C54" s="218"/>
      <c r="D54" s="218"/>
      <c r="E54" s="238"/>
      <c r="F54" s="238"/>
      <c r="G54" s="238"/>
      <c r="H54" s="238"/>
      <c r="I54" s="238"/>
      <c r="J54" s="360"/>
    </row>
    <row r="55" spans="1:10" ht="12.9" customHeight="1" x14ac:dyDescent="0.3">
      <c r="A55" s="225"/>
      <c r="B55" s="218"/>
      <c r="C55" s="218"/>
      <c r="D55" s="218"/>
      <c r="E55" s="240" t="s">
        <v>717</v>
      </c>
      <c r="F55" s="240" t="s">
        <v>718</v>
      </c>
      <c r="G55" s="240" t="s">
        <v>719</v>
      </c>
      <c r="H55" s="240" t="s">
        <v>720</v>
      </c>
      <c r="I55" s="240" t="s">
        <v>721</v>
      </c>
      <c r="J55" s="360"/>
    </row>
    <row r="56" spans="1:10" ht="12" customHeight="1" x14ac:dyDescent="0.25">
      <c r="A56" s="225"/>
      <c r="B56" s="218"/>
      <c r="C56" s="218"/>
      <c r="D56" s="230" t="s">
        <v>722</v>
      </c>
      <c r="E56" s="287"/>
      <c r="F56" s="287"/>
      <c r="G56" s="287"/>
      <c r="H56" s="287"/>
      <c r="I56" s="287"/>
      <c r="J56" s="360"/>
    </row>
    <row r="57" spans="1:10" ht="12" customHeight="1" x14ac:dyDescent="0.25">
      <c r="A57" s="225"/>
      <c r="B57" s="226" t="s">
        <v>688</v>
      </c>
      <c r="C57" s="218"/>
      <c r="D57" s="218"/>
      <c r="E57" s="238"/>
      <c r="F57" s="238"/>
      <c r="G57" s="238"/>
      <c r="H57" s="238"/>
      <c r="I57" s="238"/>
      <c r="J57" s="360"/>
    </row>
    <row r="58" spans="1:10" ht="12" customHeight="1" x14ac:dyDescent="0.25">
      <c r="A58" s="225"/>
      <c r="B58" s="226"/>
      <c r="C58" s="218" t="s">
        <v>689</v>
      </c>
      <c r="D58" s="218"/>
      <c r="E58" s="301"/>
      <c r="F58" s="301"/>
      <c r="G58" s="301"/>
      <c r="H58" s="301"/>
      <c r="I58" s="301"/>
      <c r="J58" s="360"/>
    </row>
    <row r="59" spans="1:10" ht="12" customHeight="1" x14ac:dyDescent="0.25">
      <c r="A59" s="225"/>
      <c r="B59" s="218"/>
      <c r="C59" s="218" t="s">
        <v>690</v>
      </c>
      <c r="D59" s="218"/>
      <c r="E59" s="278"/>
      <c r="F59" s="278"/>
      <c r="G59" s="278"/>
      <c r="H59" s="278"/>
      <c r="I59" s="278"/>
      <c r="J59" s="360"/>
    </row>
    <row r="60" spans="1:10" ht="12" customHeight="1" x14ac:dyDescent="0.25">
      <c r="A60" s="225"/>
      <c r="B60" s="218"/>
      <c r="C60" s="218" t="s">
        <v>691</v>
      </c>
      <c r="D60" s="218"/>
      <c r="E60" s="276"/>
      <c r="F60" s="276"/>
      <c r="G60" s="276"/>
      <c r="H60" s="276"/>
      <c r="I60" s="276"/>
      <c r="J60" s="360"/>
    </row>
    <row r="61" spans="1:10" ht="12" customHeight="1" x14ac:dyDescent="0.25">
      <c r="A61" s="225"/>
      <c r="B61" s="218"/>
      <c r="C61" s="218" t="s">
        <v>692</v>
      </c>
      <c r="D61" s="218"/>
      <c r="E61" s="276"/>
      <c r="F61" s="276"/>
      <c r="G61" s="276"/>
      <c r="H61" s="276"/>
      <c r="I61" s="276"/>
      <c r="J61" s="360"/>
    </row>
    <row r="62" spans="1:10" ht="12" customHeight="1" x14ac:dyDescent="0.25">
      <c r="A62" s="225"/>
      <c r="B62" s="218"/>
      <c r="C62" s="218" t="s">
        <v>693</v>
      </c>
      <c r="D62" s="218"/>
      <c r="E62" s="276"/>
      <c r="F62" s="276"/>
      <c r="G62" s="276"/>
      <c r="H62" s="276"/>
      <c r="I62" s="276"/>
      <c r="J62" s="360"/>
    </row>
    <row r="63" spans="1:10" ht="12" customHeight="1" x14ac:dyDescent="0.25">
      <c r="A63" s="225"/>
      <c r="B63" s="218"/>
      <c r="C63" s="218" t="s">
        <v>694</v>
      </c>
      <c r="D63" s="218"/>
      <c r="E63" s="276"/>
      <c r="F63" s="276"/>
      <c r="G63" s="276"/>
      <c r="H63" s="276"/>
      <c r="I63" s="276"/>
      <c r="J63" s="360"/>
    </row>
    <row r="64" spans="1:10" ht="12" customHeight="1" x14ac:dyDescent="0.25">
      <c r="A64" s="225"/>
      <c r="B64" s="227" t="s">
        <v>695</v>
      </c>
      <c r="C64" s="227"/>
      <c r="D64" s="218"/>
      <c r="E64" s="282"/>
      <c r="F64" s="283"/>
      <c r="G64" s="283"/>
      <c r="H64" s="283"/>
      <c r="I64" s="283"/>
      <c r="J64" s="360"/>
    </row>
    <row r="65" spans="1:10" ht="12" customHeight="1" x14ac:dyDescent="0.25">
      <c r="A65" s="225"/>
      <c r="B65" s="218"/>
      <c r="C65" s="218" t="s">
        <v>696</v>
      </c>
      <c r="D65" s="218"/>
      <c r="E65" s="276"/>
      <c r="F65" s="276"/>
      <c r="G65" s="276"/>
      <c r="H65" s="276"/>
      <c r="I65" s="276"/>
      <c r="J65" s="360"/>
    </row>
    <row r="66" spans="1:10" ht="12" customHeight="1" x14ac:dyDescent="0.25">
      <c r="A66" s="225"/>
      <c r="B66" s="228" t="s">
        <v>697</v>
      </c>
      <c r="C66" s="218"/>
      <c r="D66" s="229"/>
      <c r="E66" s="284"/>
      <c r="F66" s="285"/>
      <c r="G66" s="285"/>
      <c r="H66" s="285"/>
      <c r="I66" s="285"/>
      <c r="J66" s="360"/>
    </row>
    <row r="67" spans="1:10" ht="12" customHeight="1" x14ac:dyDescent="0.25">
      <c r="A67" s="225"/>
      <c r="B67" s="218"/>
      <c r="C67" s="218" t="s">
        <v>698</v>
      </c>
      <c r="D67" s="218"/>
      <c r="E67" s="276"/>
      <c r="F67" s="277"/>
      <c r="G67" s="277"/>
      <c r="H67" s="277"/>
      <c r="I67" s="277"/>
      <c r="J67" s="360"/>
    </row>
    <row r="68" spans="1:10" ht="12" customHeight="1" x14ac:dyDescent="0.25">
      <c r="A68" s="225"/>
      <c r="B68" s="218"/>
      <c r="C68" s="218" t="s">
        <v>696</v>
      </c>
      <c r="D68" s="218"/>
      <c r="E68" s="278"/>
      <c r="F68" s="278"/>
      <c r="G68" s="278"/>
      <c r="H68" s="278"/>
      <c r="I68" s="278"/>
      <c r="J68" s="360"/>
    </row>
    <row r="69" spans="1:10" ht="12" customHeight="1" x14ac:dyDescent="0.25">
      <c r="A69" s="225"/>
      <c r="B69" s="218"/>
      <c r="C69" s="218" t="s">
        <v>699</v>
      </c>
      <c r="D69" s="218"/>
      <c r="E69" s="278"/>
      <c r="F69" s="279"/>
      <c r="G69" s="279"/>
      <c r="H69" s="279"/>
      <c r="I69" s="279"/>
      <c r="J69" s="360"/>
    </row>
    <row r="70" spans="1:10" ht="12" customHeight="1" x14ac:dyDescent="0.25">
      <c r="A70" s="225"/>
      <c r="B70" s="227" t="s">
        <v>700</v>
      </c>
      <c r="C70" s="227"/>
      <c r="D70" s="218"/>
      <c r="E70" s="284"/>
      <c r="F70" s="285"/>
      <c r="G70" s="285"/>
      <c r="H70" s="285"/>
      <c r="I70" s="285"/>
      <c r="J70" s="360"/>
    </row>
    <row r="71" spans="1:10" ht="12" customHeight="1" x14ac:dyDescent="0.25">
      <c r="A71" s="225"/>
      <c r="B71" s="218"/>
      <c r="C71" s="218" t="s">
        <v>478</v>
      </c>
      <c r="D71" s="218"/>
      <c r="E71" s="276"/>
      <c r="F71" s="277"/>
      <c r="G71" s="277"/>
      <c r="H71" s="277"/>
      <c r="I71" s="277"/>
      <c r="J71" s="360"/>
    </row>
    <row r="72" spans="1:10" ht="12" customHeight="1" x14ac:dyDescent="0.25">
      <c r="A72" s="225"/>
      <c r="B72" s="227" t="s">
        <v>701</v>
      </c>
      <c r="C72" s="227"/>
      <c r="D72" s="218"/>
      <c r="E72" s="284"/>
      <c r="F72" s="285"/>
      <c r="G72" s="285"/>
      <c r="H72" s="285"/>
      <c r="I72" s="285"/>
      <c r="J72" s="360"/>
    </row>
    <row r="73" spans="1:10" ht="12" customHeight="1" x14ac:dyDescent="0.25">
      <c r="A73" s="225"/>
      <c r="B73" s="218"/>
      <c r="C73" s="218" t="s">
        <v>702</v>
      </c>
      <c r="D73" s="218"/>
      <c r="E73" s="276"/>
      <c r="F73" s="277"/>
      <c r="G73" s="277"/>
      <c r="H73" s="277"/>
      <c r="I73" s="277"/>
      <c r="J73" s="360"/>
    </row>
    <row r="74" spans="1:10" ht="12" customHeight="1" x14ac:dyDescent="0.25">
      <c r="A74" s="225"/>
      <c r="B74" s="218"/>
      <c r="C74" s="218" t="s">
        <v>703</v>
      </c>
      <c r="D74" s="218"/>
      <c r="E74" s="278"/>
      <c r="F74" s="279"/>
      <c r="G74" s="279"/>
      <c r="H74" s="279"/>
      <c r="I74" s="279"/>
      <c r="J74" s="360"/>
    </row>
    <row r="75" spans="1:10" ht="12" customHeight="1" x14ac:dyDescent="0.25">
      <c r="A75" s="225"/>
      <c r="B75" s="227" t="s">
        <v>704</v>
      </c>
      <c r="C75" s="227"/>
      <c r="D75" s="218"/>
      <c r="E75" s="284"/>
      <c r="F75" s="285"/>
      <c r="G75" s="285"/>
      <c r="H75" s="285"/>
      <c r="I75" s="285"/>
      <c r="J75" s="360"/>
    </row>
    <row r="76" spans="1:10" ht="12" customHeight="1" x14ac:dyDescent="0.25">
      <c r="A76" s="225"/>
      <c r="B76" s="218"/>
      <c r="C76" s="218"/>
      <c r="D76" s="218"/>
      <c r="E76" s="238"/>
      <c r="F76" s="238"/>
      <c r="G76" s="238"/>
      <c r="H76" s="238"/>
      <c r="I76" s="238"/>
      <c r="J76" s="360"/>
    </row>
    <row r="77" spans="1:10" ht="12" customHeight="1" x14ac:dyDescent="0.25">
      <c r="A77" s="225"/>
      <c r="B77" s="226" t="s">
        <v>705</v>
      </c>
      <c r="C77" s="218"/>
      <c r="D77" s="218"/>
      <c r="E77" s="238"/>
      <c r="F77" s="238"/>
      <c r="G77" s="238"/>
      <c r="H77" s="238"/>
      <c r="I77" s="238"/>
      <c r="J77" s="360"/>
    </row>
    <row r="78" spans="1:10" ht="12" customHeight="1" x14ac:dyDescent="0.25">
      <c r="A78" s="225"/>
      <c r="B78" s="218"/>
      <c r="C78" s="218" t="s">
        <v>706</v>
      </c>
      <c r="D78" s="218"/>
      <c r="E78" s="276"/>
      <c r="F78" s="277"/>
      <c r="G78" s="277"/>
      <c r="H78" s="277"/>
      <c r="I78" s="277"/>
      <c r="J78" s="360"/>
    </row>
    <row r="79" spans="1:10" ht="12" customHeight="1" x14ac:dyDescent="0.25">
      <c r="A79" s="225"/>
      <c r="B79" s="218"/>
      <c r="C79" s="218" t="s">
        <v>707</v>
      </c>
      <c r="D79" s="218"/>
      <c r="E79" s="278"/>
      <c r="F79" s="279"/>
      <c r="G79" s="279"/>
      <c r="H79" s="279"/>
      <c r="I79" s="279"/>
      <c r="J79" s="360"/>
    </row>
    <row r="80" spans="1:10" ht="12" customHeight="1" x14ac:dyDescent="0.25">
      <c r="A80" s="225"/>
      <c r="B80" s="218"/>
      <c r="C80" s="218" t="s">
        <v>536</v>
      </c>
      <c r="D80" s="218"/>
      <c r="E80" s="278"/>
      <c r="F80" s="279"/>
      <c r="G80" s="279"/>
      <c r="H80" s="279"/>
      <c r="I80" s="279"/>
      <c r="J80" s="360"/>
    </row>
    <row r="81" spans="1:10" ht="12" customHeight="1" x14ac:dyDescent="0.25">
      <c r="A81" s="225"/>
      <c r="B81" s="218"/>
      <c r="C81" s="218" t="s">
        <v>541</v>
      </c>
      <c r="D81" s="218"/>
      <c r="E81" s="278"/>
      <c r="F81" s="279"/>
      <c r="G81" s="279"/>
      <c r="H81" s="279"/>
      <c r="I81" s="279"/>
      <c r="J81" s="360"/>
    </row>
    <row r="82" spans="1:10" ht="12" customHeight="1" x14ac:dyDescent="0.25">
      <c r="A82" s="225"/>
      <c r="B82" s="218"/>
      <c r="C82" s="218" t="s">
        <v>543</v>
      </c>
      <c r="D82" s="218"/>
      <c r="E82" s="278"/>
      <c r="F82" s="279"/>
      <c r="G82" s="279"/>
      <c r="H82" s="279"/>
      <c r="I82" s="279"/>
      <c r="J82" s="360"/>
    </row>
    <row r="83" spans="1:10" ht="12" customHeight="1" x14ac:dyDescent="0.25">
      <c r="A83" s="225"/>
      <c r="B83" s="218"/>
      <c r="C83" s="218" t="s">
        <v>708</v>
      </c>
      <c r="D83" s="218"/>
      <c r="E83" s="278"/>
      <c r="F83" s="279"/>
      <c r="G83" s="279"/>
      <c r="H83" s="279"/>
      <c r="I83" s="279"/>
      <c r="J83" s="360"/>
    </row>
    <row r="84" spans="1:10" ht="12" customHeight="1" x14ac:dyDescent="0.25">
      <c r="A84" s="225"/>
      <c r="B84" s="218"/>
      <c r="C84" s="218" t="s">
        <v>133</v>
      </c>
      <c r="D84" s="218"/>
      <c r="E84" s="278"/>
      <c r="F84" s="279"/>
      <c r="G84" s="279"/>
      <c r="H84" s="279"/>
      <c r="I84" s="279"/>
      <c r="J84" s="360"/>
    </row>
    <row r="85" spans="1:10" ht="12" customHeight="1" x14ac:dyDescent="0.25">
      <c r="A85" s="225"/>
      <c r="B85" s="218"/>
      <c r="C85" s="218" t="s">
        <v>545</v>
      </c>
      <c r="D85" s="218"/>
      <c r="E85" s="278"/>
      <c r="F85" s="279"/>
      <c r="G85" s="279"/>
      <c r="H85" s="279"/>
      <c r="I85" s="279"/>
      <c r="J85" s="360"/>
    </row>
    <row r="86" spans="1:10" ht="12" customHeight="1" x14ac:dyDescent="0.25">
      <c r="A86" s="225"/>
      <c r="B86" s="218"/>
      <c r="C86" s="218" t="s">
        <v>415</v>
      </c>
      <c r="D86" s="218"/>
      <c r="E86" s="278"/>
      <c r="F86" s="279"/>
      <c r="G86" s="279"/>
      <c r="H86" s="279"/>
      <c r="I86" s="279"/>
      <c r="J86" s="360"/>
    </row>
    <row r="87" spans="1:10" ht="12" customHeight="1" x14ac:dyDescent="0.25">
      <c r="A87" s="225"/>
      <c r="B87" s="218"/>
      <c r="C87" s="218" t="s">
        <v>549</v>
      </c>
      <c r="D87" s="218"/>
      <c r="E87" s="278"/>
      <c r="F87" s="279"/>
      <c r="G87" s="279"/>
      <c r="H87" s="279"/>
      <c r="I87" s="279"/>
      <c r="J87" s="360"/>
    </row>
    <row r="88" spans="1:10" ht="12" customHeight="1" x14ac:dyDescent="0.25">
      <c r="A88" s="225"/>
      <c r="B88" s="218"/>
      <c r="C88" s="218" t="s">
        <v>550</v>
      </c>
      <c r="D88" s="218"/>
      <c r="E88" s="278"/>
      <c r="F88" s="279"/>
      <c r="G88" s="279"/>
      <c r="H88" s="279"/>
      <c r="I88" s="279"/>
      <c r="J88" s="360"/>
    </row>
    <row r="89" spans="1:10" ht="12" customHeight="1" x14ac:dyDescent="0.25">
      <c r="A89" s="225"/>
      <c r="B89" s="218"/>
      <c r="C89" s="218" t="s">
        <v>551</v>
      </c>
      <c r="D89" s="218"/>
      <c r="E89" s="278"/>
      <c r="F89" s="279"/>
      <c r="G89" s="279"/>
      <c r="H89" s="279"/>
      <c r="I89" s="279"/>
      <c r="J89" s="360"/>
    </row>
    <row r="90" spans="1:10" ht="12" customHeight="1" x14ac:dyDescent="0.25">
      <c r="A90" s="225"/>
      <c r="B90" s="218"/>
      <c r="C90" s="218" t="s">
        <v>521</v>
      </c>
      <c r="D90" s="218"/>
      <c r="E90" s="278"/>
      <c r="F90" s="279"/>
      <c r="G90" s="279"/>
      <c r="H90" s="279"/>
      <c r="I90" s="279"/>
      <c r="J90" s="360"/>
    </row>
    <row r="91" spans="1:10" ht="12" customHeight="1" x14ac:dyDescent="0.25">
      <c r="A91" s="225"/>
      <c r="B91" s="227" t="s">
        <v>709</v>
      </c>
      <c r="C91" s="227"/>
      <c r="D91" s="218"/>
      <c r="E91" s="284"/>
      <c r="F91" s="284"/>
      <c r="G91" s="284"/>
      <c r="H91" s="284"/>
      <c r="I91" s="284"/>
      <c r="J91" s="360"/>
    </row>
    <row r="92" spans="1:10" ht="12" customHeight="1" x14ac:dyDescent="0.25">
      <c r="A92" s="225"/>
      <c r="B92" s="218"/>
      <c r="C92" s="218"/>
      <c r="D92" s="218"/>
      <c r="E92" s="238"/>
      <c r="F92" s="238"/>
      <c r="G92" s="238"/>
      <c r="H92" s="238"/>
      <c r="I92" s="238"/>
      <c r="J92" s="360"/>
    </row>
    <row r="93" spans="1:10" ht="12" customHeight="1" x14ac:dyDescent="0.25">
      <c r="A93" s="225"/>
      <c r="B93" s="226" t="s">
        <v>710</v>
      </c>
      <c r="C93" s="218"/>
      <c r="D93" s="218"/>
      <c r="E93" s="282"/>
      <c r="F93" s="283"/>
      <c r="G93" s="283"/>
      <c r="H93" s="283"/>
      <c r="I93" s="283"/>
      <c r="J93" s="360"/>
    </row>
    <row r="94" spans="1:10" ht="12" customHeight="1" x14ac:dyDescent="0.25">
      <c r="A94" s="225"/>
      <c r="B94" s="218"/>
      <c r="C94" s="218"/>
      <c r="D94" s="218"/>
      <c r="E94" s="238"/>
      <c r="F94" s="238"/>
      <c r="G94" s="238"/>
      <c r="H94" s="238"/>
      <c r="I94" s="238"/>
      <c r="J94" s="360"/>
    </row>
    <row r="95" spans="1:10" ht="12" customHeight="1" x14ac:dyDescent="0.25">
      <c r="A95" s="225"/>
      <c r="B95" s="218"/>
      <c r="C95" s="218" t="s">
        <v>711</v>
      </c>
      <c r="D95" s="218"/>
      <c r="E95" s="276"/>
      <c r="F95" s="277"/>
      <c r="G95" s="277"/>
      <c r="H95" s="277"/>
      <c r="I95" s="277"/>
      <c r="J95" s="360"/>
    </row>
    <row r="96" spans="1:10" ht="12" customHeight="1" x14ac:dyDescent="0.25">
      <c r="A96" s="225"/>
      <c r="B96" s="218"/>
      <c r="C96" s="218" t="s">
        <v>712</v>
      </c>
      <c r="D96" s="218"/>
      <c r="E96" s="276"/>
      <c r="F96" s="277"/>
      <c r="G96" s="277"/>
      <c r="H96" s="277"/>
      <c r="I96" s="277"/>
      <c r="J96" s="360"/>
    </row>
    <row r="97" spans="1:10" ht="12" customHeight="1" x14ac:dyDescent="0.25">
      <c r="A97" s="225"/>
      <c r="B97" s="218"/>
      <c r="C97" s="218" t="s">
        <v>713</v>
      </c>
      <c r="D97" s="218"/>
      <c r="E97" s="276"/>
      <c r="F97" s="277"/>
      <c r="G97" s="277"/>
      <c r="H97" s="277"/>
      <c r="I97" s="277"/>
      <c r="J97" s="360"/>
    </row>
    <row r="98" spans="1:10" ht="12" customHeight="1" x14ac:dyDescent="0.25">
      <c r="A98" s="225"/>
      <c r="B98" s="218"/>
      <c r="C98" s="218"/>
      <c r="D98" s="218"/>
      <c r="E98" s="238"/>
      <c r="F98" s="238"/>
      <c r="G98" s="238"/>
      <c r="H98" s="238"/>
      <c r="I98" s="238"/>
      <c r="J98" s="360"/>
    </row>
    <row r="99" spans="1:10" ht="12" customHeight="1" x14ac:dyDescent="0.25">
      <c r="A99" s="225"/>
      <c r="B99" s="218"/>
      <c r="C99" s="218" t="s">
        <v>714</v>
      </c>
      <c r="D99" s="218"/>
      <c r="E99" s="276"/>
      <c r="F99" s="277"/>
      <c r="G99" s="277"/>
      <c r="H99" s="277"/>
      <c r="I99" s="277"/>
      <c r="J99" s="360"/>
    </row>
    <row r="100" spans="1:10" ht="12" customHeight="1" x14ac:dyDescent="0.25">
      <c r="A100" s="225"/>
      <c r="B100" s="218"/>
      <c r="C100" s="218" t="s">
        <v>715</v>
      </c>
      <c r="D100" s="218"/>
      <c r="E100" s="278"/>
      <c r="F100" s="279"/>
      <c r="G100" s="279"/>
      <c r="H100" s="279"/>
      <c r="I100" s="279"/>
      <c r="J100" s="360"/>
    </row>
    <row r="101" spans="1:10" ht="12" customHeight="1" x14ac:dyDescent="0.25">
      <c r="A101" s="225"/>
      <c r="B101" s="218"/>
      <c r="C101" s="218"/>
      <c r="D101" s="218"/>
      <c r="E101" s="241"/>
      <c r="F101" s="241"/>
      <c r="G101" s="241"/>
      <c r="H101" s="241"/>
      <c r="I101" s="241"/>
      <c r="J101" s="360"/>
    </row>
    <row r="102" spans="1:10" ht="12" customHeight="1" x14ac:dyDescent="0.25">
      <c r="A102" s="225"/>
      <c r="B102" s="218"/>
      <c r="C102" s="218"/>
      <c r="D102" s="218"/>
      <c r="E102" s="238"/>
      <c r="F102" s="238"/>
      <c r="G102" s="238"/>
      <c r="H102" s="238"/>
      <c r="I102" s="238"/>
      <c r="J102" s="360"/>
    </row>
    <row r="103" spans="1:10" ht="12" customHeight="1" thickBot="1" x14ac:dyDescent="0.3">
      <c r="A103" s="372"/>
      <c r="B103" s="433"/>
      <c r="C103" s="433"/>
      <c r="D103" s="433"/>
      <c r="E103" s="434"/>
      <c r="F103" s="434"/>
      <c r="G103" s="434"/>
      <c r="H103" s="434"/>
      <c r="I103" s="434"/>
      <c r="J103" s="373"/>
    </row>
    <row r="104" spans="1:10" ht="23.4" thickBot="1" x14ac:dyDescent="0.45">
      <c r="A104" s="435" t="s">
        <v>723</v>
      </c>
      <c r="B104" s="436"/>
      <c r="C104" s="436"/>
      <c r="D104" s="436"/>
      <c r="E104" s="437"/>
      <c r="F104" s="437"/>
      <c r="G104" s="437"/>
      <c r="H104" s="437"/>
      <c r="I104" s="437"/>
      <c r="J104" s="438"/>
    </row>
    <row r="105" spans="1:10" ht="12" customHeight="1" x14ac:dyDescent="0.25">
      <c r="A105" s="225"/>
      <c r="B105" s="218"/>
      <c r="C105" s="218"/>
      <c r="D105" s="218"/>
      <c r="E105" s="238"/>
      <c r="F105" s="238"/>
      <c r="G105" s="238"/>
      <c r="H105" s="238"/>
      <c r="I105" s="238"/>
      <c r="J105" s="360"/>
    </row>
    <row r="106" spans="1:10" ht="12.9" customHeight="1" x14ac:dyDescent="0.3">
      <c r="A106" s="225"/>
      <c r="B106" s="218"/>
      <c r="C106" s="218"/>
      <c r="D106" s="218"/>
      <c r="E106" s="240" t="s">
        <v>724</v>
      </c>
      <c r="F106" s="240" t="s">
        <v>725</v>
      </c>
      <c r="G106" s="240" t="s">
        <v>726</v>
      </c>
      <c r="H106" s="240" t="s">
        <v>727</v>
      </c>
      <c r="I106" s="240" t="s">
        <v>728</v>
      </c>
      <c r="J106" s="360"/>
    </row>
    <row r="107" spans="1:10" ht="12" customHeight="1" x14ac:dyDescent="0.25">
      <c r="A107" s="225"/>
      <c r="B107" s="218"/>
      <c r="C107" s="218"/>
      <c r="D107" s="230" t="s">
        <v>722</v>
      </c>
      <c r="E107" s="287"/>
      <c r="F107" s="287"/>
      <c r="G107" s="287"/>
      <c r="H107" s="287"/>
      <c r="I107" s="287"/>
      <c r="J107" s="360"/>
    </row>
    <row r="108" spans="1:10" ht="12" customHeight="1" x14ac:dyDescent="0.25">
      <c r="A108" s="225"/>
      <c r="B108" s="226" t="s">
        <v>688</v>
      </c>
      <c r="C108" s="218"/>
      <c r="D108" s="218"/>
      <c r="E108" s="238"/>
      <c r="F108" s="238"/>
      <c r="G108" s="238"/>
      <c r="H108" s="238"/>
      <c r="I108" s="238"/>
      <c r="J108" s="360"/>
    </row>
    <row r="109" spans="1:10" ht="12" customHeight="1" x14ac:dyDescent="0.25">
      <c r="A109" s="225"/>
      <c r="B109" s="226"/>
      <c r="C109" s="218" t="s">
        <v>689</v>
      </c>
      <c r="D109" s="218"/>
      <c r="E109" s="301"/>
      <c r="F109" s="301"/>
      <c r="G109" s="301"/>
      <c r="H109" s="301"/>
      <c r="I109" s="301"/>
      <c r="J109" s="360"/>
    </row>
    <row r="110" spans="1:10" ht="12" customHeight="1" x14ac:dyDescent="0.25">
      <c r="A110" s="225"/>
      <c r="B110" s="218"/>
      <c r="C110" s="218" t="s">
        <v>690</v>
      </c>
      <c r="D110" s="218"/>
      <c r="E110" s="278"/>
      <c r="F110" s="278"/>
      <c r="G110" s="278"/>
      <c r="H110" s="278"/>
      <c r="I110" s="278"/>
      <c r="J110" s="360"/>
    </row>
    <row r="111" spans="1:10" ht="12" customHeight="1" x14ac:dyDescent="0.25">
      <c r="A111" s="225"/>
      <c r="B111" s="218"/>
      <c r="C111" s="218" t="s">
        <v>691</v>
      </c>
      <c r="D111" s="218"/>
      <c r="E111" s="276"/>
      <c r="F111" s="276"/>
      <c r="G111" s="276"/>
      <c r="H111" s="276"/>
      <c r="I111" s="276"/>
      <c r="J111" s="360"/>
    </row>
    <row r="112" spans="1:10" ht="12" customHeight="1" x14ac:dyDescent="0.25">
      <c r="A112" s="225"/>
      <c r="B112" s="218"/>
      <c r="C112" s="218" t="s">
        <v>692</v>
      </c>
      <c r="D112" s="218"/>
      <c r="E112" s="276"/>
      <c r="F112" s="276"/>
      <c r="G112" s="276"/>
      <c r="H112" s="276"/>
      <c r="I112" s="276"/>
      <c r="J112" s="360"/>
    </row>
    <row r="113" spans="1:10" ht="12" customHeight="1" x14ac:dyDescent="0.25">
      <c r="A113" s="225"/>
      <c r="B113" s="218"/>
      <c r="C113" s="218" t="s">
        <v>693</v>
      </c>
      <c r="D113" s="218"/>
      <c r="E113" s="276"/>
      <c r="F113" s="276"/>
      <c r="G113" s="276"/>
      <c r="H113" s="276"/>
      <c r="I113" s="276"/>
      <c r="J113" s="360"/>
    </row>
    <row r="114" spans="1:10" ht="12" customHeight="1" x14ac:dyDescent="0.25">
      <c r="A114" s="225"/>
      <c r="B114" s="218"/>
      <c r="C114" s="218" t="s">
        <v>694</v>
      </c>
      <c r="D114" s="218"/>
      <c r="E114" s="276"/>
      <c r="F114" s="276"/>
      <c r="G114" s="276"/>
      <c r="H114" s="276"/>
      <c r="I114" s="276"/>
      <c r="J114" s="360"/>
    </row>
    <row r="115" spans="1:10" ht="12" customHeight="1" x14ac:dyDescent="0.25">
      <c r="A115" s="225"/>
      <c r="B115" s="227" t="s">
        <v>695</v>
      </c>
      <c r="C115" s="227"/>
      <c r="D115" s="218"/>
      <c r="E115" s="282"/>
      <c r="F115" s="283"/>
      <c r="G115" s="283"/>
      <c r="H115" s="283"/>
      <c r="I115" s="283"/>
      <c r="J115" s="360"/>
    </row>
    <row r="116" spans="1:10" ht="12" customHeight="1" x14ac:dyDescent="0.25">
      <c r="A116" s="225"/>
      <c r="B116" s="218"/>
      <c r="C116" s="218" t="s">
        <v>696</v>
      </c>
      <c r="D116" s="218"/>
      <c r="E116" s="276"/>
      <c r="F116" s="276"/>
      <c r="G116" s="276"/>
      <c r="H116" s="276"/>
      <c r="I116" s="276"/>
      <c r="J116" s="360"/>
    </row>
    <row r="117" spans="1:10" ht="12" customHeight="1" x14ac:dyDescent="0.25">
      <c r="A117" s="225"/>
      <c r="B117" s="228" t="s">
        <v>697</v>
      </c>
      <c r="C117" s="218"/>
      <c r="D117" s="229"/>
      <c r="E117" s="284"/>
      <c r="F117" s="285"/>
      <c r="G117" s="285"/>
      <c r="H117" s="285"/>
      <c r="I117" s="285"/>
      <c r="J117" s="360"/>
    </row>
    <row r="118" spans="1:10" ht="12" customHeight="1" x14ac:dyDescent="0.25">
      <c r="A118" s="225"/>
      <c r="B118" s="218"/>
      <c r="C118" s="218" t="s">
        <v>698</v>
      </c>
      <c r="D118" s="218"/>
      <c r="E118" s="276"/>
      <c r="F118" s="277"/>
      <c r="G118" s="277"/>
      <c r="H118" s="277"/>
      <c r="I118" s="277"/>
      <c r="J118" s="360"/>
    </row>
    <row r="119" spans="1:10" ht="12" customHeight="1" x14ac:dyDescent="0.25">
      <c r="A119" s="225"/>
      <c r="B119" s="218"/>
      <c r="C119" s="218" t="s">
        <v>696</v>
      </c>
      <c r="D119" s="218"/>
      <c r="E119" s="278"/>
      <c r="F119" s="278"/>
      <c r="G119" s="278"/>
      <c r="H119" s="278"/>
      <c r="I119" s="278"/>
      <c r="J119" s="360"/>
    </row>
    <row r="120" spans="1:10" ht="12" customHeight="1" x14ac:dyDescent="0.25">
      <c r="A120" s="225"/>
      <c r="B120" s="218"/>
      <c r="C120" s="218" t="s">
        <v>699</v>
      </c>
      <c r="D120" s="218"/>
      <c r="E120" s="278"/>
      <c r="F120" s="279"/>
      <c r="G120" s="279"/>
      <c r="H120" s="279"/>
      <c r="I120" s="279"/>
      <c r="J120" s="360"/>
    </row>
    <row r="121" spans="1:10" ht="12" customHeight="1" x14ac:dyDescent="0.25">
      <c r="A121" s="225"/>
      <c r="B121" s="227" t="s">
        <v>700</v>
      </c>
      <c r="C121" s="227"/>
      <c r="D121" s="218"/>
      <c r="E121" s="284"/>
      <c r="F121" s="285"/>
      <c r="G121" s="285"/>
      <c r="H121" s="285"/>
      <c r="I121" s="285"/>
      <c r="J121" s="360"/>
    </row>
    <row r="122" spans="1:10" ht="12" customHeight="1" x14ac:dyDescent="0.25">
      <c r="A122" s="225"/>
      <c r="B122" s="218"/>
      <c r="C122" s="218" t="s">
        <v>478</v>
      </c>
      <c r="D122" s="218"/>
      <c r="E122" s="276"/>
      <c r="F122" s="277"/>
      <c r="G122" s="277"/>
      <c r="H122" s="277"/>
      <c r="I122" s="277"/>
      <c r="J122" s="360"/>
    </row>
    <row r="123" spans="1:10" ht="12" customHeight="1" x14ac:dyDescent="0.25">
      <c r="A123" s="225"/>
      <c r="B123" s="227" t="s">
        <v>701</v>
      </c>
      <c r="C123" s="227"/>
      <c r="D123" s="218"/>
      <c r="E123" s="284"/>
      <c r="F123" s="285"/>
      <c r="G123" s="285"/>
      <c r="H123" s="285"/>
      <c r="I123" s="285"/>
      <c r="J123" s="360"/>
    </row>
    <row r="124" spans="1:10" ht="12" customHeight="1" x14ac:dyDescent="0.25">
      <c r="A124" s="225"/>
      <c r="B124" s="218"/>
      <c r="C124" s="218" t="s">
        <v>702</v>
      </c>
      <c r="D124" s="218"/>
      <c r="E124" s="276"/>
      <c r="F124" s="277"/>
      <c r="G124" s="277"/>
      <c r="H124" s="277"/>
      <c r="I124" s="277"/>
      <c r="J124" s="360"/>
    </row>
    <row r="125" spans="1:10" ht="12" customHeight="1" x14ac:dyDescent="0.25">
      <c r="A125" s="225"/>
      <c r="B125" s="218"/>
      <c r="C125" s="218" t="s">
        <v>703</v>
      </c>
      <c r="D125" s="218"/>
      <c r="E125" s="278"/>
      <c r="F125" s="279"/>
      <c r="G125" s="279"/>
      <c r="H125" s="279"/>
      <c r="I125" s="279"/>
      <c r="J125" s="360"/>
    </row>
    <row r="126" spans="1:10" ht="12" customHeight="1" x14ac:dyDescent="0.25">
      <c r="A126" s="225"/>
      <c r="B126" s="227" t="s">
        <v>704</v>
      </c>
      <c r="C126" s="227"/>
      <c r="D126" s="218"/>
      <c r="E126" s="284"/>
      <c r="F126" s="285"/>
      <c r="G126" s="285"/>
      <c r="H126" s="285"/>
      <c r="I126" s="285"/>
      <c r="J126" s="360"/>
    </row>
    <row r="127" spans="1:10" ht="12" customHeight="1" x14ac:dyDescent="0.25">
      <c r="A127" s="225"/>
      <c r="B127" s="218"/>
      <c r="C127" s="218"/>
      <c r="D127" s="218"/>
      <c r="E127" s="238"/>
      <c r="F127" s="238"/>
      <c r="G127" s="238"/>
      <c r="H127" s="238"/>
      <c r="I127" s="238"/>
      <c r="J127" s="360"/>
    </row>
    <row r="128" spans="1:10" ht="12" customHeight="1" x14ac:dyDescent="0.25">
      <c r="A128" s="225"/>
      <c r="B128" s="226" t="s">
        <v>705</v>
      </c>
      <c r="C128" s="218"/>
      <c r="D128" s="218"/>
      <c r="E128" s="238"/>
      <c r="F128" s="238"/>
      <c r="G128" s="238"/>
      <c r="H128" s="238"/>
      <c r="I128" s="238"/>
      <c r="J128" s="360"/>
    </row>
    <row r="129" spans="1:10" ht="12" customHeight="1" x14ac:dyDescent="0.25">
      <c r="A129" s="225"/>
      <c r="B129" s="218"/>
      <c r="C129" s="218" t="s">
        <v>706</v>
      </c>
      <c r="D129" s="218"/>
      <c r="E129" s="276"/>
      <c r="F129" s="277"/>
      <c r="G129" s="277"/>
      <c r="H129" s="277"/>
      <c r="I129" s="277"/>
      <c r="J129" s="360"/>
    </row>
    <row r="130" spans="1:10" ht="12" customHeight="1" x14ac:dyDescent="0.25">
      <c r="A130" s="225"/>
      <c r="B130" s="218"/>
      <c r="C130" s="218" t="s">
        <v>707</v>
      </c>
      <c r="D130" s="218"/>
      <c r="E130" s="278"/>
      <c r="F130" s="279"/>
      <c r="G130" s="279"/>
      <c r="H130" s="279"/>
      <c r="I130" s="279"/>
      <c r="J130" s="360"/>
    </row>
    <row r="131" spans="1:10" ht="12" customHeight="1" x14ac:dyDescent="0.25">
      <c r="A131" s="225"/>
      <c r="B131" s="218"/>
      <c r="C131" s="218" t="s">
        <v>536</v>
      </c>
      <c r="D131" s="218"/>
      <c r="E131" s="278"/>
      <c r="F131" s="279"/>
      <c r="G131" s="279"/>
      <c r="H131" s="279"/>
      <c r="I131" s="279"/>
      <c r="J131" s="360"/>
    </row>
    <row r="132" spans="1:10" ht="12" customHeight="1" x14ac:dyDescent="0.25">
      <c r="A132" s="225"/>
      <c r="B132" s="218"/>
      <c r="C132" s="218" t="s">
        <v>541</v>
      </c>
      <c r="D132" s="218"/>
      <c r="E132" s="278"/>
      <c r="F132" s="279"/>
      <c r="G132" s="279"/>
      <c r="H132" s="279"/>
      <c r="I132" s="279"/>
      <c r="J132" s="360"/>
    </row>
    <row r="133" spans="1:10" ht="12" customHeight="1" x14ac:dyDescent="0.25">
      <c r="A133" s="225"/>
      <c r="B133" s="218"/>
      <c r="C133" s="218" t="s">
        <v>543</v>
      </c>
      <c r="D133" s="218"/>
      <c r="E133" s="278"/>
      <c r="F133" s="279"/>
      <c r="G133" s="279"/>
      <c r="H133" s="279"/>
      <c r="I133" s="279"/>
      <c r="J133" s="360"/>
    </row>
    <row r="134" spans="1:10" ht="12" customHeight="1" x14ac:dyDescent="0.25">
      <c r="A134" s="225"/>
      <c r="B134" s="218"/>
      <c r="C134" s="218" t="s">
        <v>708</v>
      </c>
      <c r="D134" s="218"/>
      <c r="E134" s="278"/>
      <c r="F134" s="279"/>
      <c r="G134" s="279"/>
      <c r="H134" s="279"/>
      <c r="I134" s="279"/>
      <c r="J134" s="360"/>
    </row>
    <row r="135" spans="1:10" ht="12" customHeight="1" x14ac:dyDescent="0.25">
      <c r="A135" s="225"/>
      <c r="B135" s="218"/>
      <c r="C135" s="218" t="s">
        <v>133</v>
      </c>
      <c r="D135" s="218"/>
      <c r="E135" s="278"/>
      <c r="F135" s="279"/>
      <c r="G135" s="279"/>
      <c r="H135" s="279"/>
      <c r="I135" s="279"/>
      <c r="J135" s="360"/>
    </row>
    <row r="136" spans="1:10" ht="12" customHeight="1" x14ac:dyDescent="0.25">
      <c r="A136" s="225"/>
      <c r="B136" s="218"/>
      <c r="C136" s="218" t="s">
        <v>545</v>
      </c>
      <c r="D136" s="218"/>
      <c r="E136" s="278"/>
      <c r="F136" s="279"/>
      <c r="G136" s="279"/>
      <c r="H136" s="279"/>
      <c r="I136" s="279"/>
      <c r="J136" s="360"/>
    </row>
    <row r="137" spans="1:10" ht="12" customHeight="1" x14ac:dyDescent="0.25">
      <c r="A137" s="225"/>
      <c r="B137" s="218"/>
      <c r="C137" s="218" t="s">
        <v>415</v>
      </c>
      <c r="D137" s="218"/>
      <c r="E137" s="278"/>
      <c r="F137" s="279"/>
      <c r="G137" s="279"/>
      <c r="H137" s="279"/>
      <c r="I137" s="279"/>
      <c r="J137" s="360"/>
    </row>
    <row r="138" spans="1:10" ht="12" customHeight="1" x14ac:dyDescent="0.25">
      <c r="A138" s="225"/>
      <c r="B138" s="218"/>
      <c r="C138" s="218" t="s">
        <v>549</v>
      </c>
      <c r="D138" s="218"/>
      <c r="E138" s="278"/>
      <c r="F138" s="279"/>
      <c r="G138" s="279"/>
      <c r="H138" s="279"/>
      <c r="I138" s="279"/>
      <c r="J138" s="360"/>
    </row>
    <row r="139" spans="1:10" ht="12" customHeight="1" x14ac:dyDescent="0.25">
      <c r="A139" s="225"/>
      <c r="B139" s="218"/>
      <c r="C139" s="218" t="s">
        <v>550</v>
      </c>
      <c r="D139" s="218"/>
      <c r="E139" s="278"/>
      <c r="F139" s="279"/>
      <c r="G139" s="279"/>
      <c r="H139" s="279"/>
      <c r="I139" s="279"/>
      <c r="J139" s="360"/>
    </row>
    <row r="140" spans="1:10" ht="12" customHeight="1" x14ac:dyDescent="0.25">
      <c r="A140" s="225"/>
      <c r="B140" s="218"/>
      <c r="C140" s="218" t="s">
        <v>551</v>
      </c>
      <c r="D140" s="218"/>
      <c r="E140" s="278"/>
      <c r="F140" s="279"/>
      <c r="G140" s="279"/>
      <c r="H140" s="279"/>
      <c r="I140" s="279"/>
      <c r="J140" s="360"/>
    </row>
    <row r="141" spans="1:10" ht="12" customHeight="1" x14ac:dyDescent="0.25">
      <c r="A141" s="225"/>
      <c r="B141" s="218"/>
      <c r="C141" s="218" t="s">
        <v>521</v>
      </c>
      <c r="D141" s="218" t="str">
        <f>IF(+'Part 2'!D339=""," ",'Part 2'!D339)</f>
        <v xml:space="preserve"> </v>
      </c>
      <c r="E141" s="278"/>
      <c r="F141" s="279"/>
      <c r="G141" s="279"/>
      <c r="H141" s="279"/>
      <c r="I141" s="279"/>
      <c r="J141" s="360"/>
    </row>
    <row r="142" spans="1:10" ht="12" customHeight="1" x14ac:dyDescent="0.25">
      <c r="A142" s="225"/>
      <c r="B142" s="227" t="s">
        <v>709</v>
      </c>
      <c r="C142" s="227"/>
      <c r="D142" s="218"/>
      <c r="E142" s="284"/>
      <c r="F142" s="284"/>
      <c r="G142" s="284"/>
      <c r="H142" s="284"/>
      <c r="I142" s="284"/>
      <c r="J142" s="360"/>
    </row>
    <row r="143" spans="1:10" ht="12" customHeight="1" x14ac:dyDescent="0.25">
      <c r="A143" s="225"/>
      <c r="B143" s="218"/>
      <c r="C143" s="218"/>
      <c r="D143" s="218"/>
      <c r="E143" s="238"/>
      <c r="F143" s="238"/>
      <c r="G143" s="238"/>
      <c r="H143" s="238"/>
      <c r="I143" s="238"/>
      <c r="J143" s="360"/>
    </row>
    <row r="144" spans="1:10" ht="12" customHeight="1" x14ac:dyDescent="0.25">
      <c r="A144" s="225"/>
      <c r="B144" s="226" t="s">
        <v>710</v>
      </c>
      <c r="C144" s="218"/>
      <c r="D144" s="218"/>
      <c r="E144" s="282"/>
      <c r="F144" s="283"/>
      <c r="G144" s="283"/>
      <c r="H144" s="283"/>
      <c r="I144" s="283"/>
      <c r="J144" s="360"/>
    </row>
    <row r="145" spans="1:10" ht="12" customHeight="1" x14ac:dyDescent="0.25">
      <c r="A145" s="225"/>
      <c r="B145" s="218"/>
      <c r="C145" s="218"/>
      <c r="D145" s="218"/>
      <c r="E145" s="238"/>
      <c r="F145" s="238"/>
      <c r="G145" s="238"/>
      <c r="H145" s="238"/>
      <c r="I145" s="238"/>
      <c r="J145" s="360"/>
    </row>
    <row r="146" spans="1:10" ht="12" customHeight="1" x14ac:dyDescent="0.25">
      <c r="A146" s="225"/>
      <c r="B146" s="218"/>
      <c r="C146" s="218" t="s">
        <v>711</v>
      </c>
      <c r="D146" s="218"/>
      <c r="E146" s="276"/>
      <c r="F146" s="277"/>
      <c r="G146" s="277"/>
      <c r="H146" s="277"/>
      <c r="I146" s="277"/>
      <c r="J146" s="360"/>
    </row>
    <row r="147" spans="1:10" ht="12" customHeight="1" x14ac:dyDescent="0.25">
      <c r="A147" s="225"/>
      <c r="B147" s="218"/>
      <c r="C147" s="218" t="s">
        <v>712</v>
      </c>
      <c r="D147" s="218"/>
      <c r="E147" s="276"/>
      <c r="F147" s="277"/>
      <c r="G147" s="277"/>
      <c r="H147" s="277"/>
      <c r="I147" s="277"/>
      <c r="J147" s="360"/>
    </row>
    <row r="148" spans="1:10" ht="12" customHeight="1" x14ac:dyDescent="0.25">
      <c r="A148" s="225"/>
      <c r="B148" s="218"/>
      <c r="C148" s="218" t="s">
        <v>713</v>
      </c>
      <c r="D148" s="218"/>
      <c r="E148" s="276"/>
      <c r="F148" s="277"/>
      <c r="G148" s="277"/>
      <c r="H148" s="277"/>
      <c r="I148" s="277"/>
      <c r="J148" s="360"/>
    </row>
    <row r="149" spans="1:10" ht="12" customHeight="1" x14ac:dyDescent="0.25">
      <c r="A149" s="225"/>
      <c r="B149" s="218"/>
      <c r="C149" s="218"/>
      <c r="D149" s="218"/>
      <c r="E149" s="238"/>
      <c r="F149" s="238"/>
      <c r="G149" s="238"/>
      <c r="H149" s="238"/>
      <c r="I149" s="238"/>
      <c r="J149" s="360"/>
    </row>
    <row r="150" spans="1:10" ht="12" customHeight="1" x14ac:dyDescent="0.25">
      <c r="A150" s="225"/>
      <c r="B150" s="218"/>
      <c r="C150" s="218" t="s">
        <v>714</v>
      </c>
      <c r="D150" s="218"/>
      <c r="E150" s="276"/>
      <c r="F150" s="277"/>
      <c r="G150" s="277"/>
      <c r="H150" s="277"/>
      <c r="I150" s="277"/>
      <c r="J150" s="360"/>
    </row>
    <row r="151" spans="1:10" ht="12" customHeight="1" x14ac:dyDescent="0.25">
      <c r="A151" s="225"/>
      <c r="B151" s="218"/>
      <c r="C151" s="218" t="s">
        <v>715</v>
      </c>
      <c r="D151" s="218"/>
      <c r="E151" s="278"/>
      <c r="F151" s="279"/>
      <c r="G151" s="279"/>
      <c r="H151" s="279"/>
      <c r="I151" s="279"/>
      <c r="J151" s="360"/>
    </row>
    <row r="152" spans="1:10" ht="12" customHeight="1" x14ac:dyDescent="0.25">
      <c r="A152" s="225"/>
      <c r="B152" s="218"/>
      <c r="C152" s="218"/>
      <c r="D152" s="218"/>
      <c r="E152" s="238"/>
      <c r="F152" s="238"/>
      <c r="G152" s="238"/>
      <c r="H152" s="238"/>
      <c r="I152" s="238"/>
      <c r="J152" s="360"/>
    </row>
    <row r="153" spans="1:10" ht="12" customHeight="1" x14ac:dyDescent="0.25">
      <c r="A153" s="225"/>
      <c r="B153" s="218"/>
      <c r="C153" s="218"/>
      <c r="D153" s="218"/>
      <c r="E153" s="238"/>
      <c r="F153" s="238"/>
      <c r="G153" s="238"/>
      <c r="H153" s="238"/>
      <c r="I153" s="238"/>
      <c r="J153" s="360"/>
    </row>
    <row r="154" spans="1:10" ht="12" customHeight="1" thickBot="1" x14ac:dyDescent="0.3">
      <c r="A154" s="372"/>
      <c r="B154" s="433"/>
      <c r="C154" s="433"/>
      <c r="D154" s="433"/>
      <c r="E154" s="434"/>
      <c r="F154" s="434"/>
      <c r="G154" s="434"/>
      <c r="H154" s="434"/>
      <c r="I154" s="434"/>
      <c r="J154" s="373"/>
    </row>
  </sheetData>
  <mergeCells count="1">
    <mergeCell ref="C6:D6"/>
  </mergeCells>
  <phoneticPr fontId="0" type="noConversion"/>
  <printOptions horizontalCentered="1" verticalCentered="1"/>
  <pageMargins left="0.25" right="0.25" top="0.5" bottom="0.5"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1</vt:lpstr>
      <vt:lpstr>Part 2</vt:lpstr>
      <vt:lpstr>Part 3</vt:lpstr>
      <vt:lpstr>Pro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PFerreira</dc:creator>
  <cp:keywords/>
  <dc:description/>
  <cp:lastModifiedBy>Goudreau, Mark</cp:lastModifiedBy>
  <cp:revision/>
  <dcterms:created xsi:type="dcterms:W3CDTF">2005-10-24T16:25:14Z</dcterms:created>
  <dcterms:modified xsi:type="dcterms:W3CDTF">2025-08-22T14:35:24Z</dcterms:modified>
  <cp:category/>
  <cp:contentStatus/>
</cp:coreProperties>
</file>