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811"/>
  <workbookPr defaultThemeVersion="166925"/>
  <mc:AlternateContent xmlns:mc="http://schemas.openxmlformats.org/markup-compatibility/2006">
    <mc:Choice Requires="x15">
      <x15ac:absPath xmlns:x15ac="http://schemas.microsoft.com/office/spreadsheetml/2010/11/ac" url="/Users/williambentley/Desktop/untitled folder 4/"/>
    </mc:Choice>
  </mc:AlternateContent>
  <xr:revisionPtr revIDLastSave="0" documentId="8_{6DD43090-C956-844A-A781-1F7B71F01AA5}" xr6:coauthVersionLast="47" xr6:coauthVersionMax="47" xr10:uidLastSave="{00000000-0000-0000-0000-000000000000}"/>
  <bookViews>
    <workbookView xWindow="28340" yWindow="5480" windowWidth="29040" windowHeight="15720" firstSheet="11" activeTab="19" xr2:uid="{F359A226-429B-4B39-ADCF-FA4E6BC947FC}"/>
  </bookViews>
  <sheets>
    <sheet name="Overview" sheetId="1" r:id="rId1"/>
    <sheet name="Project Information" sheetId="28" r:id="rId2"/>
    <sheet name="Parameter Values" sheetId="12" r:id="rId3"/>
    <sheet name="User Volumes" sheetId="34" r:id="rId4"/>
    <sheet name="Capital Costs" sheetId="2" r:id="rId5"/>
    <sheet name="Operations and Maintenance" sheetId="3" r:id="rId6"/>
    <sheet name="Safety" sheetId="31" r:id="rId7"/>
    <sheet name="Travel Time Savings" sheetId="32" r:id="rId8"/>
    <sheet name="Vehicle Operating Cost Savings" sheetId="33" r:id="rId9"/>
    <sheet name="Emissions Reduction" sheetId="20" r:id="rId10"/>
    <sheet name="Other Highway Use Externalities" sheetId="35" r:id="rId11"/>
    <sheet name="Amenity Benefits" sheetId="21" r:id="rId12"/>
    <sheet name="Health Benefits" sheetId="22" r:id="rId13"/>
    <sheet name="Residual Value" sheetId="23" r:id="rId14"/>
    <sheet name="Other Benefit 1" sheetId="24" r:id="rId15"/>
    <sheet name="Other Benefit 2" sheetId="25" r:id="rId16"/>
    <sheet name="Other Benefit 3" sheetId="26" r:id="rId17"/>
    <sheet name="Other Benefit 4" sheetId="27" r:id="rId18"/>
    <sheet name="Summary" sheetId="11" r:id="rId19"/>
    <sheet name="Final Results" sheetId="30" r:id="rId20"/>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1" i="21" l="1"/>
  <c r="F10" i="2"/>
  <c r="B11" i="2"/>
  <c r="B10" i="2"/>
  <c r="B9" i="2"/>
  <c r="P37" i="31"/>
  <c r="N38" i="31"/>
  <c r="P38" i="31"/>
  <c r="Q30" i="31"/>
  <c r="N37" i="31"/>
  <c r="N36" i="31"/>
  <c r="P36" i="31"/>
  <c r="N35" i="31"/>
  <c r="C24" i="3"/>
  <c r="C23" i="3"/>
  <c r="C10" i="3"/>
  <c r="C11" i="3" s="1"/>
  <c r="C12" i="3" s="1"/>
  <c r="C13" i="3" s="1"/>
  <c r="C14" i="3" s="1"/>
  <c r="C15" i="3" s="1"/>
  <c r="C16" i="3" s="1"/>
  <c r="C17" i="3" s="1"/>
  <c r="C18" i="3" s="1"/>
  <c r="C19" i="3" s="1"/>
  <c r="C20" i="3" s="1"/>
  <c r="C21" i="3" s="1"/>
  <c r="C22" i="3" s="1"/>
  <c r="C9" i="3"/>
  <c r="C8" i="3"/>
  <c r="K16" i="3"/>
  <c r="L16" i="3"/>
  <c r="B12" i="21"/>
  <c r="B13" i="21" s="1"/>
  <c r="B14" i="21" s="1"/>
  <c r="B15" i="21" s="1"/>
  <c r="B16" i="21" s="1"/>
  <c r="B17" i="21" s="1"/>
  <c r="B18" i="21" s="1"/>
  <c r="B19" i="21" s="1"/>
  <c r="B20" i="21" s="1"/>
  <c r="B21" i="21" s="1"/>
  <c r="B22" i="21" s="1"/>
  <c r="B23" i="21" s="1"/>
  <c r="B24" i="21" s="1"/>
  <c r="B25" i="21" s="1"/>
  <c r="B26" i="21" s="1"/>
  <c r="B27" i="21" s="1"/>
  <c r="B28" i="21" s="1"/>
  <c r="B29" i="21" s="1"/>
  <c r="B30" i="21" s="1"/>
  <c r="J14" i="21"/>
  <c r="B10" i="34"/>
  <c r="S13" i="34"/>
  <c r="S12" i="34"/>
  <c r="I11" i="34"/>
  <c r="I12" i="34" s="1"/>
  <c r="I13" i="34" s="1"/>
  <c r="I14" i="34" s="1"/>
  <c r="I15" i="34" s="1"/>
  <c r="I16" i="34" s="1"/>
  <c r="I17" i="34" s="1"/>
  <c r="I18" i="34" s="1"/>
  <c r="I19" i="34" s="1"/>
  <c r="I20" i="34" s="1"/>
  <c r="I21" i="34" s="1"/>
  <c r="I22" i="34" s="1"/>
  <c r="I23" i="34" s="1"/>
  <c r="I24" i="34" s="1"/>
  <c r="I25" i="34" s="1"/>
  <c r="I26" i="34" s="1"/>
  <c r="I27" i="34" s="1"/>
  <c r="I28" i="34" s="1"/>
  <c r="I29" i="34" s="1"/>
  <c r="G11" i="34"/>
  <c r="I10" i="34"/>
  <c r="G10" i="34"/>
  <c r="B15" i="22"/>
  <c r="B22" i="32"/>
  <c r="B23" i="32" s="1"/>
  <c r="B24" i="32" s="1"/>
  <c r="B25" i="32" s="1"/>
  <c r="B26" i="32" s="1"/>
  <c r="B27" i="32" s="1"/>
  <c r="B28" i="32" s="1"/>
  <c r="B29" i="32" s="1"/>
  <c r="B30" i="32" s="1"/>
  <c r="B31" i="32" s="1"/>
  <c r="B32" i="32" s="1"/>
  <c r="B33" i="32" s="1"/>
  <c r="B34" i="32" s="1"/>
  <c r="B35" i="32" s="1"/>
  <c r="B36" i="32" s="1"/>
  <c r="B37" i="32" s="1"/>
  <c r="B38" i="32" s="1"/>
  <c r="B39" i="32" s="1"/>
  <c r="C22" i="32"/>
  <c r="C23" i="32" s="1"/>
  <c r="C24" i="32" s="1"/>
  <c r="C25" i="32" s="1"/>
  <c r="C26" i="32" s="1"/>
  <c r="C27" i="32" s="1"/>
  <c r="C28" i="32" s="1"/>
  <c r="C29" i="32" s="1"/>
  <c r="C30" i="32" s="1"/>
  <c r="C31" i="32" s="1"/>
  <c r="C32" i="32" s="1"/>
  <c r="C33" i="32" s="1"/>
  <c r="C34" i="32" s="1"/>
  <c r="C35" i="32" s="1"/>
  <c r="C36" i="32" s="1"/>
  <c r="C37" i="32" s="1"/>
  <c r="C38" i="32" s="1"/>
  <c r="C39" i="32" s="1"/>
  <c r="C21" i="32"/>
  <c r="B21" i="32"/>
  <c r="C20" i="32"/>
  <c r="B20" i="32"/>
  <c r="N36" i="32"/>
  <c r="N34" i="32"/>
  <c r="M36" i="32"/>
  <c r="M34" i="32"/>
  <c r="M35" i="32"/>
  <c r="M30" i="32"/>
  <c r="M31" i="32"/>
  <c r="M29" i="32"/>
  <c r="H24" i="32"/>
  <c r="J24" i="32" s="1"/>
  <c r="H23" i="32"/>
  <c r="J23" i="32" s="1"/>
  <c r="F15" i="21"/>
  <c r="H15" i="21" s="1"/>
  <c r="F14" i="21"/>
  <c r="H14" i="21" s="1"/>
  <c r="B17" i="22"/>
  <c r="B18" i="22" s="1"/>
  <c r="B19" i="22" s="1"/>
  <c r="B20" i="22" s="1"/>
  <c r="B21" i="22" s="1"/>
  <c r="B22" i="22" s="1"/>
  <c r="B23" i="22" s="1"/>
  <c r="B24" i="22" s="1"/>
  <c r="B25" i="22" s="1"/>
  <c r="B26" i="22" s="1"/>
  <c r="B27" i="22" s="1"/>
  <c r="B28" i="22" s="1"/>
  <c r="B29" i="22" s="1"/>
  <c r="B30" i="22" s="1"/>
  <c r="B31" i="22" s="1"/>
  <c r="B32" i="22" s="1"/>
  <c r="B33" i="22" s="1"/>
  <c r="B34" i="22" s="1"/>
  <c r="B16" i="22"/>
  <c r="H18" i="22"/>
  <c r="H17" i="22"/>
  <c r="F18" i="22"/>
  <c r="F17" i="22"/>
  <c r="P35" i="31"/>
  <c r="Q29" i="31"/>
  <c r="N31" i="31"/>
  <c r="N32" i="31"/>
  <c r="C22" i="31" l="1"/>
  <c r="C23" i="31" s="1"/>
  <c r="C24" i="31" s="1"/>
  <c r="C25" i="31" s="1"/>
  <c r="C26" i="31" s="1"/>
  <c r="C27" i="31" s="1"/>
  <c r="C28" i="31" s="1"/>
  <c r="C29" i="31" s="1"/>
  <c r="C30" i="31" s="1"/>
  <c r="C31" i="31" s="1"/>
  <c r="C32" i="31" s="1"/>
  <c r="C33" i="31" s="1"/>
  <c r="C34" i="31" s="1"/>
  <c r="C35" i="31" s="1"/>
  <c r="C36" i="31" s="1"/>
  <c r="C37" i="31" s="1"/>
  <c r="C38" i="31" s="1"/>
  <c r="C39" i="31" s="1"/>
  <c r="C40" i="31" s="1"/>
  <c r="C41" i="31" s="1"/>
  <c r="C25" i="3"/>
  <c r="C26" i="3" s="1"/>
  <c r="C27" i="3" s="1"/>
  <c r="B11" i="34"/>
  <c r="B12" i="34" s="1"/>
  <c r="B13" i="34" s="1"/>
  <c r="B14" i="34" s="1"/>
  <c r="B15" i="34" s="1"/>
  <c r="B16" i="34" s="1"/>
  <c r="B17" i="34" s="1"/>
  <c r="B18" i="34" s="1"/>
  <c r="B19" i="34" s="1"/>
  <c r="B20" i="34" s="1"/>
  <c r="B21" i="34" s="1"/>
  <c r="B22" i="34" s="1"/>
  <c r="B23" i="34" s="1"/>
  <c r="B24" i="34" s="1"/>
  <c r="B25" i="34" s="1"/>
  <c r="B26" i="34" s="1"/>
  <c r="B27" i="34" s="1"/>
  <c r="B28" i="34" s="1"/>
  <c r="B29" i="34" s="1"/>
  <c r="C11" i="34"/>
  <c r="C12" i="34"/>
  <c r="C13" i="34" s="1"/>
  <c r="C14" i="34" s="1"/>
  <c r="C15" i="34" s="1"/>
  <c r="C16" i="34" s="1"/>
  <c r="C17" i="34" s="1"/>
  <c r="C18" i="34" s="1"/>
  <c r="C19" i="34" s="1"/>
  <c r="C20" i="34" s="1"/>
  <c r="C21" i="34" s="1"/>
  <c r="C22" i="34" s="1"/>
  <c r="C23" i="34" s="1"/>
  <c r="C24" i="34" s="1"/>
  <c r="C25" i="34" s="1"/>
  <c r="C26" i="34" s="1"/>
  <c r="C27" i="34" s="1"/>
  <c r="C28" i="34" s="1"/>
  <c r="C29" i="34" s="1"/>
  <c r="G12" i="34"/>
  <c r="G13" i="34" s="1"/>
  <c r="G14" i="34" s="1"/>
  <c r="G15" i="34" s="1"/>
  <c r="G16" i="34" s="1"/>
  <c r="G17" i="34" s="1"/>
  <c r="G18" i="34" s="1"/>
  <c r="G19" i="34" s="1"/>
  <c r="G20" i="34" s="1"/>
  <c r="G21" i="34" s="1"/>
  <c r="G22" i="34" s="1"/>
  <c r="G23" i="34" s="1"/>
  <c r="G24" i="34" s="1"/>
  <c r="G25" i="34" s="1"/>
  <c r="G26" i="34" s="1"/>
  <c r="G27" i="34" s="1"/>
  <c r="G28" i="34" s="1"/>
  <c r="G29" i="34" s="1"/>
  <c r="K13" i="3" l="1"/>
  <c r="P29" i="31"/>
  <c r="P25" i="31"/>
  <c r="P26" i="31"/>
  <c r="P27" i="31"/>
  <c r="P28" i="31"/>
  <c r="P24" i="31"/>
  <c r="O28" i="31"/>
  <c r="O27" i="31"/>
  <c r="O26" i="31"/>
  <c r="O25" i="31"/>
  <c r="O24" i="31"/>
  <c r="N25" i="31"/>
  <c r="N26" i="31"/>
  <c r="N27" i="31"/>
  <c r="N28" i="31"/>
  <c r="N29" i="31"/>
  <c r="N24" i="31"/>
  <c r="L25" i="31"/>
  <c r="L26" i="31"/>
  <c r="L27" i="31"/>
  <c r="L28" i="31"/>
  <c r="L29" i="31"/>
  <c r="L24" i="31"/>
  <c r="J28" i="31"/>
  <c r="J29" i="31"/>
  <c r="H29" i="31"/>
  <c r="I17" i="3"/>
  <c r="L10" i="3"/>
  <c r="K9" i="3"/>
  <c r="I14" i="3"/>
  <c r="I13" i="3"/>
  <c r="I10" i="3"/>
  <c r="D16" i="23"/>
  <c r="D15" i="23"/>
  <c r="D14" i="23"/>
  <c r="D13" i="23"/>
  <c r="D12" i="23"/>
  <c r="C11" i="20"/>
  <c r="C12" i="20"/>
  <c r="C13" i="20"/>
  <c r="C14" i="20"/>
  <c r="C15" i="20"/>
  <c r="C16" i="20"/>
  <c r="C17" i="20"/>
  <c r="C18" i="20"/>
  <c r="C10" i="20"/>
  <c r="E36" i="11"/>
  <c r="H36" i="11"/>
  <c r="L36" i="11"/>
  <c r="M36" i="11"/>
  <c r="N36" i="11"/>
  <c r="O36" i="11"/>
  <c r="B11" i="23"/>
  <c r="D11" i="23" s="1"/>
  <c r="A10" i="1" l="1"/>
  <c r="D17" i="23" l="1"/>
  <c r="A11" i="22"/>
  <c r="A10" i="22"/>
  <c r="B18" i="20"/>
  <c r="B15" i="20"/>
  <c r="B12" i="20"/>
  <c r="B27" i="20"/>
  <c r="C27" i="20"/>
  <c r="B28" i="20"/>
  <c r="C28" i="20"/>
  <c r="B29" i="20"/>
  <c r="C29" i="20"/>
  <c r="C26" i="20"/>
  <c r="B26" i="20"/>
  <c r="B22" i="20"/>
  <c r="C22" i="20"/>
  <c r="B23" i="20"/>
  <c r="C23" i="20"/>
  <c r="B24" i="20"/>
  <c r="C24" i="20"/>
  <c r="C21" i="20"/>
  <c r="B21" i="20"/>
  <c r="B18" i="33"/>
  <c r="B19" i="33"/>
  <c r="B20" i="33"/>
  <c r="B13" i="33"/>
  <c r="B14" i="33"/>
  <c r="B15" i="33"/>
  <c r="B22" i="33"/>
  <c r="B17" i="33"/>
  <c r="B12" i="33"/>
  <c r="B16" i="31"/>
  <c r="H7" i="11"/>
  <c r="H8" i="11"/>
  <c r="H9" i="11"/>
  <c r="H10" i="11"/>
  <c r="H11" i="11"/>
  <c r="H12" i="11"/>
  <c r="H13" i="11"/>
  <c r="H14" i="11"/>
  <c r="H15" i="11"/>
  <c r="H16" i="11"/>
  <c r="H17" i="11"/>
  <c r="H18" i="11"/>
  <c r="H19" i="11"/>
  <c r="H20" i="11"/>
  <c r="H21" i="11"/>
  <c r="H22" i="11"/>
  <c r="H23" i="11"/>
  <c r="H24" i="11"/>
  <c r="H25" i="11"/>
  <c r="H26" i="11"/>
  <c r="H27" i="11"/>
  <c r="H28" i="11"/>
  <c r="H29" i="11"/>
  <c r="H30" i="11"/>
  <c r="H31" i="11"/>
  <c r="H32" i="11"/>
  <c r="H33" i="11"/>
  <c r="H34" i="11"/>
  <c r="H35" i="11"/>
  <c r="H6" i="11"/>
  <c r="A9" i="35"/>
  <c r="B9" i="35"/>
  <c r="C9" i="35"/>
  <c r="D9" i="35"/>
  <c r="A10" i="35"/>
  <c r="B10" i="35"/>
  <c r="C10" i="35"/>
  <c r="D10" i="35"/>
  <c r="A11" i="35"/>
  <c r="B11" i="35"/>
  <c r="C11" i="35"/>
  <c r="D11" i="35"/>
  <c r="A12" i="35"/>
  <c r="B12" i="35"/>
  <c r="C12" i="35"/>
  <c r="D12" i="35"/>
  <c r="A13" i="35"/>
  <c r="B13" i="35"/>
  <c r="C13" i="35"/>
  <c r="D13" i="35"/>
  <c r="A14" i="35"/>
  <c r="B14" i="35"/>
  <c r="C14" i="35"/>
  <c r="D14" i="35"/>
  <c r="A15" i="35"/>
  <c r="B15" i="35"/>
  <c r="C15" i="35"/>
  <c r="D15" i="35"/>
  <c r="A16" i="35"/>
  <c r="B16" i="35"/>
  <c r="C16" i="35"/>
  <c r="D16" i="35"/>
  <c r="B8" i="35"/>
  <c r="C8" i="35"/>
  <c r="D8" i="35"/>
  <c r="A8" i="35"/>
  <c r="B9" i="22" l="1"/>
  <c r="C9" i="22"/>
  <c r="C8" i="22"/>
  <c r="B8" i="22"/>
  <c r="B9" i="33"/>
  <c r="B8" i="33"/>
  <c r="B7" i="31" l="1"/>
  <c r="B8" i="32"/>
  <c r="B9" i="32"/>
  <c r="B10" i="32"/>
  <c r="B11" i="32"/>
  <c r="B13" i="32"/>
  <c r="B14" i="32"/>
  <c r="B15" i="32"/>
  <c r="B16" i="32"/>
  <c r="B8" i="31"/>
  <c r="B9" i="31"/>
  <c r="B10" i="31"/>
  <c r="B11" i="31"/>
  <c r="B12" i="31"/>
  <c r="B13" i="31"/>
  <c r="B17" i="31"/>
  <c r="B18" i="31"/>
  <c r="B11" i="28"/>
  <c r="D55" i="33"/>
  <c r="E35" i="11" s="1"/>
  <c r="D54" i="33"/>
  <c r="E34" i="11" s="1"/>
  <c r="D53" i="33"/>
  <c r="E33" i="11" s="1"/>
  <c r="D52" i="33"/>
  <c r="E32" i="11" s="1"/>
  <c r="D51" i="33"/>
  <c r="E31" i="11" s="1"/>
  <c r="D50" i="33"/>
  <c r="E30" i="11" s="1"/>
  <c r="D49" i="33"/>
  <c r="E29" i="11" s="1"/>
  <c r="D48" i="33"/>
  <c r="E28" i="11" s="1"/>
  <c r="D47" i="33"/>
  <c r="E27" i="11" s="1"/>
  <c r="D46" i="33"/>
  <c r="E26" i="11" s="1"/>
  <c r="D45" i="33"/>
  <c r="E25" i="11" s="1"/>
  <c r="D44" i="33"/>
  <c r="E24" i="11" s="1"/>
  <c r="D43" i="33"/>
  <c r="E23" i="11" s="1"/>
  <c r="D42" i="33"/>
  <c r="E22" i="11" s="1"/>
  <c r="D41" i="33"/>
  <c r="E21" i="11" s="1"/>
  <c r="D40" i="33"/>
  <c r="E20" i="11" s="1"/>
  <c r="D39" i="33"/>
  <c r="E19" i="11" s="1"/>
  <c r="D38" i="33"/>
  <c r="E18" i="11" s="1"/>
  <c r="D37" i="33"/>
  <c r="E17" i="11" s="1"/>
  <c r="D36" i="33"/>
  <c r="E16" i="11" s="1"/>
  <c r="D35" i="33"/>
  <c r="E15" i="11" s="1"/>
  <c r="D34" i="33"/>
  <c r="E14" i="11" s="1"/>
  <c r="D33" i="33"/>
  <c r="E13" i="11" s="1"/>
  <c r="D32" i="33"/>
  <c r="E12" i="11" s="1"/>
  <c r="D31" i="33"/>
  <c r="E11" i="11" s="1"/>
  <c r="D30" i="33"/>
  <c r="E10" i="11" s="1"/>
  <c r="D29" i="33"/>
  <c r="E9" i="11" s="1"/>
  <c r="D28" i="33"/>
  <c r="E8" i="11" s="1"/>
  <c r="D27" i="33"/>
  <c r="E7" i="11" s="1"/>
  <c r="D26" i="33"/>
  <c r="E6" i="11" s="1"/>
  <c r="D49" i="32"/>
  <c r="D35" i="11" s="1"/>
  <c r="D48" i="32"/>
  <c r="D34" i="11" s="1"/>
  <c r="D47" i="32"/>
  <c r="D33" i="11" s="1"/>
  <c r="D46" i="32"/>
  <c r="D32" i="11" s="1"/>
  <c r="D45" i="32"/>
  <c r="D31" i="11" s="1"/>
  <c r="D44" i="32"/>
  <c r="D30" i="11" s="1"/>
  <c r="D43" i="32"/>
  <c r="D29" i="11" s="1"/>
  <c r="D42" i="32"/>
  <c r="D28" i="11" s="1"/>
  <c r="D41" i="32"/>
  <c r="D27" i="11" s="1"/>
  <c r="D40" i="32"/>
  <c r="D26" i="11" s="1"/>
  <c r="D39" i="32"/>
  <c r="D25" i="11" s="1"/>
  <c r="D38" i="32"/>
  <c r="D24" i="11" s="1"/>
  <c r="D37" i="32"/>
  <c r="D23" i="11" s="1"/>
  <c r="D36" i="32"/>
  <c r="D22" i="11" s="1"/>
  <c r="D35" i="32"/>
  <c r="D21" i="11" s="1"/>
  <c r="D34" i="32"/>
  <c r="D20" i="11" s="1"/>
  <c r="D33" i="32"/>
  <c r="D19" i="11" s="1"/>
  <c r="D32" i="32"/>
  <c r="D18" i="11" s="1"/>
  <c r="D31" i="32"/>
  <c r="D17" i="11" s="1"/>
  <c r="D30" i="32"/>
  <c r="D16" i="11" s="1"/>
  <c r="D29" i="32"/>
  <c r="D15" i="11" s="1"/>
  <c r="D28" i="32"/>
  <c r="D14" i="11" s="1"/>
  <c r="D27" i="32"/>
  <c r="D13" i="11" s="1"/>
  <c r="D26" i="32"/>
  <c r="D12" i="11" s="1"/>
  <c r="D25" i="32"/>
  <c r="D11" i="11" s="1"/>
  <c r="D24" i="32"/>
  <c r="D10" i="11" s="1"/>
  <c r="D23" i="32"/>
  <c r="D9" i="11" s="1"/>
  <c r="D22" i="32"/>
  <c r="D8" i="11" s="1"/>
  <c r="D21" i="32"/>
  <c r="D7" i="11" s="1"/>
  <c r="D20" i="32"/>
  <c r="D6" i="11" s="1"/>
  <c r="D23" i="31"/>
  <c r="C7" i="11" s="1"/>
  <c r="D24" i="31"/>
  <c r="C8" i="11" s="1"/>
  <c r="D25" i="31"/>
  <c r="C9" i="11" s="1"/>
  <c r="D26" i="31"/>
  <c r="C10" i="11" s="1"/>
  <c r="D27" i="31"/>
  <c r="C11" i="11" s="1"/>
  <c r="D28" i="31"/>
  <c r="C12" i="11" s="1"/>
  <c r="D29" i="31"/>
  <c r="C13" i="11" s="1"/>
  <c r="D30" i="31"/>
  <c r="C14" i="11" s="1"/>
  <c r="D31" i="31"/>
  <c r="C15" i="11" s="1"/>
  <c r="D32" i="31"/>
  <c r="C16" i="11" s="1"/>
  <c r="D33" i="31"/>
  <c r="C17" i="11" s="1"/>
  <c r="D34" i="31"/>
  <c r="C18" i="11" s="1"/>
  <c r="D35" i="31"/>
  <c r="C19" i="11" s="1"/>
  <c r="D36" i="31"/>
  <c r="C20" i="11" s="1"/>
  <c r="D37" i="31"/>
  <c r="C21" i="11" s="1"/>
  <c r="D38" i="31"/>
  <c r="C22" i="11" s="1"/>
  <c r="D39" i="31"/>
  <c r="C23" i="11" s="1"/>
  <c r="D40" i="31"/>
  <c r="C24" i="11" s="1"/>
  <c r="D41" i="31"/>
  <c r="C25" i="11" s="1"/>
  <c r="D42" i="31"/>
  <c r="C26" i="11" s="1"/>
  <c r="D43" i="31"/>
  <c r="C27" i="11" s="1"/>
  <c r="D44" i="31"/>
  <c r="C28" i="11" s="1"/>
  <c r="D45" i="31"/>
  <c r="C29" i="11" s="1"/>
  <c r="D46" i="31"/>
  <c r="C30" i="11" s="1"/>
  <c r="D47" i="31"/>
  <c r="C31" i="11" s="1"/>
  <c r="D48" i="31"/>
  <c r="C32" i="11" s="1"/>
  <c r="D49" i="31"/>
  <c r="C33" i="11" s="1"/>
  <c r="D50" i="31"/>
  <c r="C34" i="11" s="1"/>
  <c r="D51" i="31"/>
  <c r="C35" i="11" s="1"/>
  <c r="D22" i="31"/>
  <c r="C6" i="11" s="1"/>
  <c r="A9" i="2"/>
  <c r="C9" i="2" s="1"/>
  <c r="B41" i="11" s="1"/>
  <c r="B6" i="28"/>
  <c r="B9" i="28"/>
  <c r="D8" i="3"/>
  <c r="B6" i="11" s="1"/>
  <c r="D9" i="3"/>
  <c r="B7" i="11" s="1"/>
  <c r="D10" i="3"/>
  <c r="B8" i="11" s="1"/>
  <c r="D11" i="3"/>
  <c r="B9" i="11" s="1"/>
  <c r="D12" i="3"/>
  <c r="B10" i="11" s="1"/>
  <c r="D13" i="3"/>
  <c r="B11" i="11" s="1"/>
  <c r="D14" i="3"/>
  <c r="B12" i="11" s="1"/>
  <c r="D15" i="3"/>
  <c r="B13" i="11" s="1"/>
  <c r="D16" i="3"/>
  <c r="B14" i="11" s="1"/>
  <c r="D17" i="3"/>
  <c r="B15" i="11" s="1"/>
  <c r="D18" i="3"/>
  <c r="B16" i="11" s="1"/>
  <c r="D19" i="3"/>
  <c r="B17" i="11" s="1"/>
  <c r="D20" i="3"/>
  <c r="B18" i="11" s="1"/>
  <c r="D21" i="3"/>
  <c r="B19" i="11" s="1"/>
  <c r="D22" i="3"/>
  <c r="B20" i="11" s="1"/>
  <c r="D23" i="3"/>
  <c r="B21" i="11" s="1"/>
  <c r="D24" i="3"/>
  <c r="B22" i="11" s="1"/>
  <c r="D25" i="3"/>
  <c r="B23" i="11" s="1"/>
  <c r="D26" i="3"/>
  <c r="B24" i="11" s="1"/>
  <c r="D27" i="3"/>
  <c r="B25" i="11" s="1"/>
  <c r="D28" i="3"/>
  <c r="B26" i="11" s="1"/>
  <c r="D29" i="3"/>
  <c r="B27" i="11" s="1"/>
  <c r="D30" i="3"/>
  <c r="B28" i="11" s="1"/>
  <c r="D31" i="3"/>
  <c r="B29" i="11" s="1"/>
  <c r="D32" i="3"/>
  <c r="B30" i="11" s="1"/>
  <c r="D33" i="3"/>
  <c r="B31" i="11" s="1"/>
  <c r="D34" i="3"/>
  <c r="B32" i="11" s="1"/>
  <c r="D35" i="3"/>
  <c r="B33" i="11" s="1"/>
  <c r="D36" i="3"/>
  <c r="B34" i="11" s="1"/>
  <c r="D37" i="3"/>
  <c r="B35" i="11" s="1"/>
  <c r="I22" i="11"/>
  <c r="J22" i="11"/>
  <c r="L22" i="11"/>
  <c r="M22" i="11"/>
  <c r="N22" i="11"/>
  <c r="O22" i="11"/>
  <c r="I23" i="11"/>
  <c r="J23" i="11"/>
  <c r="L23" i="11"/>
  <c r="M23" i="11"/>
  <c r="N23" i="11"/>
  <c r="O23" i="11"/>
  <c r="I24" i="11"/>
  <c r="J24" i="11"/>
  <c r="L24" i="11"/>
  <c r="M24" i="11"/>
  <c r="N24" i="11"/>
  <c r="O24" i="11"/>
  <c r="I25" i="11"/>
  <c r="J25" i="11"/>
  <c r="L25" i="11"/>
  <c r="M25" i="11"/>
  <c r="N25" i="11"/>
  <c r="O25" i="11"/>
  <c r="I26" i="11"/>
  <c r="J26" i="11"/>
  <c r="L26" i="11"/>
  <c r="M26" i="11"/>
  <c r="N26" i="11"/>
  <c r="O26" i="11"/>
  <c r="I27" i="11"/>
  <c r="J27" i="11"/>
  <c r="L27" i="11"/>
  <c r="M27" i="11"/>
  <c r="N27" i="11"/>
  <c r="O27" i="11"/>
  <c r="I28" i="11"/>
  <c r="J28" i="11"/>
  <c r="L28" i="11"/>
  <c r="M28" i="11"/>
  <c r="N28" i="11"/>
  <c r="O28" i="11"/>
  <c r="I29" i="11"/>
  <c r="J29" i="11"/>
  <c r="L29" i="11"/>
  <c r="M29" i="11"/>
  <c r="N29" i="11"/>
  <c r="O29" i="11"/>
  <c r="I30" i="11"/>
  <c r="J30" i="11"/>
  <c r="L30" i="11"/>
  <c r="M30" i="11"/>
  <c r="N30" i="11"/>
  <c r="O30" i="11"/>
  <c r="I31" i="11"/>
  <c r="J31" i="11"/>
  <c r="L31" i="11"/>
  <c r="M31" i="11"/>
  <c r="N31" i="11"/>
  <c r="O31" i="11"/>
  <c r="I32" i="11"/>
  <c r="J32" i="11"/>
  <c r="L32" i="11"/>
  <c r="M32" i="11"/>
  <c r="N32" i="11"/>
  <c r="O32" i="11"/>
  <c r="I33" i="11"/>
  <c r="J33" i="11"/>
  <c r="L33" i="11"/>
  <c r="M33" i="11"/>
  <c r="N33" i="11"/>
  <c r="O33" i="11"/>
  <c r="I34" i="11"/>
  <c r="J34" i="11"/>
  <c r="L34" i="11"/>
  <c r="M34" i="11"/>
  <c r="N34" i="11"/>
  <c r="O34" i="11"/>
  <c r="I35" i="11"/>
  <c r="J35" i="11"/>
  <c r="L35" i="11"/>
  <c r="M35" i="11"/>
  <c r="N35" i="11"/>
  <c r="O35" i="11"/>
  <c r="I7" i="11"/>
  <c r="J7" i="11"/>
  <c r="L7" i="11"/>
  <c r="M7" i="11"/>
  <c r="N7" i="11"/>
  <c r="O7" i="11"/>
  <c r="I8" i="11"/>
  <c r="J8" i="11"/>
  <c r="L8" i="11"/>
  <c r="M8" i="11"/>
  <c r="N8" i="11"/>
  <c r="O8" i="11"/>
  <c r="I9" i="11"/>
  <c r="J9" i="11"/>
  <c r="L9" i="11"/>
  <c r="M9" i="11"/>
  <c r="N9" i="11"/>
  <c r="O9" i="11"/>
  <c r="I10" i="11"/>
  <c r="J10" i="11"/>
  <c r="L10" i="11"/>
  <c r="M10" i="11"/>
  <c r="N10" i="11"/>
  <c r="O10" i="11"/>
  <c r="I11" i="11"/>
  <c r="J11" i="11"/>
  <c r="L11" i="11"/>
  <c r="M11" i="11"/>
  <c r="N11" i="11"/>
  <c r="O11" i="11"/>
  <c r="I12" i="11"/>
  <c r="J12" i="11"/>
  <c r="L12" i="11"/>
  <c r="M12" i="11"/>
  <c r="N12" i="11"/>
  <c r="O12" i="11"/>
  <c r="I13" i="11"/>
  <c r="J13" i="11"/>
  <c r="L13" i="11"/>
  <c r="M13" i="11"/>
  <c r="N13" i="11"/>
  <c r="O13" i="11"/>
  <c r="I14" i="11"/>
  <c r="J14" i="11"/>
  <c r="L14" i="11"/>
  <c r="M14" i="11"/>
  <c r="N14" i="11"/>
  <c r="O14" i="11"/>
  <c r="I15" i="11"/>
  <c r="J15" i="11"/>
  <c r="L15" i="11"/>
  <c r="M15" i="11"/>
  <c r="N15" i="11"/>
  <c r="O15" i="11"/>
  <c r="I16" i="11"/>
  <c r="J16" i="11"/>
  <c r="L16" i="11"/>
  <c r="M16" i="11"/>
  <c r="N16" i="11"/>
  <c r="O16" i="11"/>
  <c r="I17" i="11"/>
  <c r="J17" i="11"/>
  <c r="L17" i="11"/>
  <c r="M17" i="11"/>
  <c r="N17" i="11"/>
  <c r="O17" i="11"/>
  <c r="I18" i="11"/>
  <c r="J18" i="11"/>
  <c r="L18" i="11"/>
  <c r="M18" i="11"/>
  <c r="N18" i="11"/>
  <c r="O18" i="11"/>
  <c r="I19" i="11"/>
  <c r="J19" i="11"/>
  <c r="L19" i="11"/>
  <c r="M19" i="11"/>
  <c r="N19" i="11"/>
  <c r="O19" i="11"/>
  <c r="I20" i="11"/>
  <c r="J20" i="11"/>
  <c r="L20" i="11"/>
  <c r="M20" i="11"/>
  <c r="N20" i="11"/>
  <c r="O20" i="11"/>
  <c r="I21" i="11"/>
  <c r="J21" i="11"/>
  <c r="L21" i="11"/>
  <c r="M21" i="11"/>
  <c r="N21" i="11"/>
  <c r="O21" i="11"/>
  <c r="O5" i="11"/>
  <c r="O6" i="11"/>
  <c r="N5" i="11"/>
  <c r="N6" i="11"/>
  <c r="M5" i="11"/>
  <c r="M6" i="11"/>
  <c r="L5" i="11"/>
  <c r="L6" i="11"/>
  <c r="J6" i="11"/>
  <c r="I6" i="11"/>
  <c r="N29" i="32" l="1"/>
  <c r="N31" i="32"/>
  <c r="N30" i="32"/>
  <c r="N35" i="32"/>
  <c r="D36" i="11"/>
  <c r="I36" i="11"/>
  <c r="J36" i="11"/>
  <c r="A12" i="27"/>
  <c r="A13" i="27" s="1"/>
  <c r="A14" i="27" s="1"/>
  <c r="A15" i="27" s="1"/>
  <c r="A16" i="27" s="1"/>
  <c r="A17" i="27" s="1"/>
  <c r="A18" i="27" s="1"/>
  <c r="A19" i="27" s="1"/>
  <c r="A20" i="27" s="1"/>
  <c r="A21" i="27" s="1"/>
  <c r="A22" i="27" s="1"/>
  <c r="A23" i="27" s="1"/>
  <c r="A24" i="27" s="1"/>
  <c r="A25" i="27" s="1"/>
  <c r="A26" i="27" s="1"/>
  <c r="A27" i="27" s="1"/>
  <c r="A28" i="27" s="1"/>
  <c r="A29" i="27" s="1"/>
  <c r="A30" i="27" s="1"/>
  <c r="A31" i="27" s="1"/>
  <c r="A32" i="27" s="1"/>
  <c r="A33" i="27" s="1"/>
  <c r="A34" i="27" s="1"/>
  <c r="A35" i="27" s="1"/>
  <c r="A36" i="27" s="1"/>
  <c r="A37" i="27" s="1"/>
  <c r="A38" i="27" s="1"/>
  <c r="A39" i="27" s="1"/>
  <c r="A40" i="27" s="1"/>
  <c r="A41" i="27" s="1"/>
  <c r="A8" i="25"/>
  <c r="A9" i="25" s="1"/>
  <c r="A10" i="25" s="1"/>
  <c r="A11" i="25" s="1"/>
  <c r="A12" i="25" s="1"/>
  <c r="A13" i="25" s="1"/>
  <c r="A14" i="25" s="1"/>
  <c r="A15" i="25" s="1"/>
  <c r="A16" i="25" s="1"/>
  <c r="A17" i="25" s="1"/>
  <c r="A18" i="25" s="1"/>
  <c r="A19" i="25" s="1"/>
  <c r="A20" i="25" s="1"/>
  <c r="A21" i="25" s="1"/>
  <c r="A22" i="25" s="1"/>
  <c r="A23" i="25" s="1"/>
  <c r="A24" i="25" s="1"/>
  <c r="A25" i="25" s="1"/>
  <c r="A26" i="25" s="1"/>
  <c r="A27" i="25" s="1"/>
  <c r="A28" i="25" s="1"/>
  <c r="A29" i="25" s="1"/>
  <c r="A30" i="25" s="1"/>
  <c r="A31" i="25" s="1"/>
  <c r="A32" i="25" s="1"/>
  <c r="A33" i="25" s="1"/>
  <c r="A34" i="25" s="1"/>
  <c r="A35" i="25" s="1"/>
  <c r="A36" i="25" s="1"/>
  <c r="A37" i="25" s="1"/>
  <c r="A15" i="22"/>
  <c r="A26" i="33"/>
  <c r="A27" i="33" s="1"/>
  <c r="A28" i="33" s="1"/>
  <c r="A29" i="33" s="1"/>
  <c r="A30" i="33" s="1"/>
  <c r="A31" i="33" s="1"/>
  <c r="A32" i="33" s="1"/>
  <c r="A33" i="33" s="1"/>
  <c r="A34" i="33" s="1"/>
  <c r="A35" i="33" s="1"/>
  <c r="A36" i="33" s="1"/>
  <c r="A37" i="33" s="1"/>
  <c r="A38" i="33" s="1"/>
  <c r="A39" i="33" s="1"/>
  <c r="A40" i="33" s="1"/>
  <c r="A41" i="33" s="1"/>
  <c r="A42" i="33" s="1"/>
  <c r="A43" i="33" s="1"/>
  <c r="A44" i="33" s="1"/>
  <c r="A45" i="33" s="1"/>
  <c r="A46" i="33" s="1"/>
  <c r="A47" i="33" s="1"/>
  <c r="A48" i="33" s="1"/>
  <c r="A49" i="33" s="1"/>
  <c r="A50" i="33" s="1"/>
  <c r="A51" i="33" s="1"/>
  <c r="A52" i="33" s="1"/>
  <c r="A53" i="33" s="1"/>
  <c r="A54" i="33" s="1"/>
  <c r="A55" i="33" s="1"/>
  <c r="A8" i="3"/>
  <c r="A9" i="3" s="1"/>
  <c r="A10" i="3" s="1"/>
  <c r="A11" i="3" s="1"/>
  <c r="A12" i="3" s="1"/>
  <c r="A13" i="3" s="1"/>
  <c r="A14" i="3" s="1"/>
  <c r="A15" i="3" s="1"/>
  <c r="A16" i="3" s="1"/>
  <c r="A17" i="3" s="1"/>
  <c r="A18" i="3" s="1"/>
  <c r="A19" i="3" s="1"/>
  <c r="A20" i="3" s="1"/>
  <c r="A21" i="3" s="1"/>
  <c r="A22" i="3" s="1"/>
  <c r="A23" i="3" s="1"/>
  <c r="A24" i="3" s="1"/>
  <c r="A25" i="3" s="1"/>
  <c r="A26" i="3" s="1"/>
  <c r="A27" i="3" s="1"/>
  <c r="A28" i="3" s="1"/>
  <c r="A29" i="3" s="1"/>
  <c r="A30" i="3" s="1"/>
  <c r="A31" i="3" s="1"/>
  <c r="A32" i="3" s="1"/>
  <c r="A33" i="3" s="1"/>
  <c r="A34" i="3" s="1"/>
  <c r="A35" i="3" s="1"/>
  <c r="A36" i="3" s="1"/>
  <c r="A37" i="3" s="1"/>
  <c r="A6" i="11"/>
  <c r="A7" i="11" s="1"/>
  <c r="A8" i="11" s="1"/>
  <c r="A9" i="11" s="1"/>
  <c r="A10" i="11" s="1"/>
  <c r="A11" i="11" s="1"/>
  <c r="A12" i="11" s="1"/>
  <c r="A13" i="11" s="1"/>
  <c r="A14" i="11" s="1"/>
  <c r="A15" i="11" s="1"/>
  <c r="A16" i="11" s="1"/>
  <c r="A17" i="11" s="1"/>
  <c r="A18" i="11" s="1"/>
  <c r="A19" i="11" s="1"/>
  <c r="A20" i="11" s="1"/>
  <c r="A21" i="11" s="1"/>
  <c r="A22" i="11" s="1"/>
  <c r="A23" i="11" s="1"/>
  <c r="A24" i="11" s="1"/>
  <c r="A25" i="11" s="1"/>
  <c r="A26" i="11" s="1"/>
  <c r="A27" i="11" s="1"/>
  <c r="A28" i="11" s="1"/>
  <c r="A29" i="11" s="1"/>
  <c r="A30" i="11" s="1"/>
  <c r="A31" i="11" s="1"/>
  <c r="A32" i="11" s="1"/>
  <c r="A33" i="11" s="1"/>
  <c r="A34" i="11" s="1"/>
  <c r="A35" i="11" s="1"/>
  <c r="A8" i="24"/>
  <c r="A9" i="24" s="1"/>
  <c r="A10" i="24" s="1"/>
  <c r="A11" i="24" s="1"/>
  <c r="A12" i="24" s="1"/>
  <c r="A13" i="24" s="1"/>
  <c r="A14" i="24" s="1"/>
  <c r="A15" i="24" s="1"/>
  <c r="A16" i="24" s="1"/>
  <c r="A17" i="24" s="1"/>
  <c r="A18" i="24" s="1"/>
  <c r="A19" i="24" s="1"/>
  <c r="A20" i="24" s="1"/>
  <c r="A21" i="24" s="1"/>
  <c r="A22" i="24" s="1"/>
  <c r="A23" i="24" s="1"/>
  <c r="A24" i="24" s="1"/>
  <c r="A25" i="24" s="1"/>
  <c r="A26" i="24" s="1"/>
  <c r="A27" i="24" s="1"/>
  <c r="A28" i="24" s="1"/>
  <c r="A29" i="24" s="1"/>
  <c r="A30" i="24" s="1"/>
  <c r="A31" i="24" s="1"/>
  <c r="A32" i="24" s="1"/>
  <c r="A33" i="24" s="1"/>
  <c r="A34" i="24" s="1"/>
  <c r="A35" i="24" s="1"/>
  <c r="A36" i="24" s="1"/>
  <c r="A37" i="24" s="1"/>
  <c r="A20" i="35"/>
  <c r="A21" i="35" s="1"/>
  <c r="A22" i="35" s="1"/>
  <c r="A23" i="35" s="1"/>
  <c r="A24" i="35" s="1"/>
  <c r="A25" i="35" s="1"/>
  <c r="A26" i="35" s="1"/>
  <c r="A27" i="35" s="1"/>
  <c r="A28" i="35" s="1"/>
  <c r="A29" i="35" s="1"/>
  <c r="A30" i="35" s="1"/>
  <c r="A31" i="35" s="1"/>
  <c r="A32" i="35" s="1"/>
  <c r="A33" i="35" s="1"/>
  <c r="A34" i="35" s="1"/>
  <c r="A35" i="35" s="1"/>
  <c r="A36" i="35" s="1"/>
  <c r="A37" i="35" s="1"/>
  <c r="A38" i="35" s="1"/>
  <c r="A39" i="35" s="1"/>
  <c r="A40" i="35" s="1"/>
  <c r="A41" i="35" s="1"/>
  <c r="A42" i="35" s="1"/>
  <c r="A43" i="35" s="1"/>
  <c r="A44" i="35" s="1"/>
  <c r="A45" i="35" s="1"/>
  <c r="A46" i="35" s="1"/>
  <c r="A47" i="35" s="1"/>
  <c r="A48" i="35" s="1"/>
  <c r="A49" i="35" s="1"/>
  <c r="A8" i="26"/>
  <c r="A9" i="26" s="1"/>
  <c r="A10" i="26" s="1"/>
  <c r="A11" i="26" s="1"/>
  <c r="A12" i="26" s="1"/>
  <c r="A13" i="26" s="1"/>
  <c r="A14" i="26" s="1"/>
  <c r="A15" i="26" s="1"/>
  <c r="A16" i="26" s="1"/>
  <c r="A17" i="26" s="1"/>
  <c r="A18" i="26" s="1"/>
  <c r="A19" i="26" s="1"/>
  <c r="A20" i="26" s="1"/>
  <c r="A21" i="26" s="1"/>
  <c r="A22" i="26" s="1"/>
  <c r="A23" i="26" s="1"/>
  <c r="A24" i="26" s="1"/>
  <c r="A25" i="26" s="1"/>
  <c r="A26" i="26" s="1"/>
  <c r="A27" i="26" s="1"/>
  <c r="A28" i="26" s="1"/>
  <c r="A29" i="26" s="1"/>
  <c r="A30" i="26" s="1"/>
  <c r="A31" i="26" s="1"/>
  <c r="A32" i="26" s="1"/>
  <c r="A33" i="26" s="1"/>
  <c r="A34" i="26" s="1"/>
  <c r="A35" i="26" s="1"/>
  <c r="A36" i="26" s="1"/>
  <c r="A37" i="26" s="1"/>
  <c r="A20" i="32"/>
  <c r="A23" i="23"/>
  <c r="B23" i="23" s="1"/>
  <c r="A33" i="20"/>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22" i="31"/>
  <c r="A11" i="21"/>
  <c r="A12" i="21" s="1"/>
  <c r="A13" i="21" s="1"/>
  <c r="A14" i="21" s="1"/>
  <c r="A15" i="21" s="1"/>
  <c r="A16" i="21" s="1"/>
  <c r="A17" i="21" s="1"/>
  <c r="A18" i="21" s="1"/>
  <c r="A19" i="21" s="1"/>
  <c r="A20" i="21" s="1"/>
  <c r="A21" i="21" s="1"/>
  <c r="A22" i="21" s="1"/>
  <c r="A23" i="21" s="1"/>
  <c r="A24" i="21" s="1"/>
  <c r="A25" i="21" s="1"/>
  <c r="A26" i="21" s="1"/>
  <c r="A27" i="21" s="1"/>
  <c r="A28" i="21" s="1"/>
  <c r="A29" i="21" s="1"/>
  <c r="A30" i="21" s="1"/>
  <c r="A31" i="21" s="1"/>
  <c r="A32" i="21" s="1"/>
  <c r="A33" i="21" s="1"/>
  <c r="A34" i="21" s="1"/>
  <c r="A35" i="21" s="1"/>
  <c r="A36" i="21" s="1"/>
  <c r="A37" i="21" s="1"/>
  <c r="A38" i="21" s="1"/>
  <c r="A39" i="21" s="1"/>
  <c r="A40" i="21" s="1"/>
  <c r="C37" i="11"/>
  <c r="C36" i="11"/>
  <c r="B36" i="11"/>
  <c r="E37" i="11"/>
  <c r="L37" i="11"/>
  <c r="M37" i="11"/>
  <c r="A11" i="34"/>
  <c r="A12" i="34" s="1"/>
  <c r="A13" i="34" s="1"/>
  <c r="A14" i="34" s="1"/>
  <c r="A15" i="34" s="1"/>
  <c r="A16" i="34" s="1"/>
  <c r="A17" i="34" s="1"/>
  <c r="A18" i="34" s="1"/>
  <c r="A19" i="34" s="1"/>
  <c r="A20" i="34" s="1"/>
  <c r="A21" i="34" s="1"/>
  <c r="A22" i="34" s="1"/>
  <c r="A23" i="34" s="1"/>
  <c r="A24" i="34" s="1"/>
  <c r="A25" i="34" s="1"/>
  <c r="A26" i="34" s="1"/>
  <c r="A27" i="34" s="1"/>
  <c r="A28" i="34" s="1"/>
  <c r="A29" i="34" s="1"/>
  <c r="A30" i="34" s="1"/>
  <c r="A31" i="34" s="1"/>
  <c r="A32" i="34" s="1"/>
  <c r="A33" i="34" s="1"/>
  <c r="A34" i="34" s="1"/>
  <c r="A35" i="34" s="1"/>
  <c r="A36" i="34" s="1"/>
  <c r="A37" i="34" s="1"/>
  <c r="A38" i="34" s="1"/>
  <c r="A39" i="34" s="1"/>
  <c r="A21" i="32"/>
  <c r="A22" i="32" s="1"/>
  <c r="A23" i="32" s="1"/>
  <c r="A24" i="32" s="1"/>
  <c r="A25" i="32" s="1"/>
  <c r="A26" i="32" s="1"/>
  <c r="A27" i="32" s="1"/>
  <c r="A28" i="32" s="1"/>
  <c r="A29" i="32" s="1"/>
  <c r="A30" i="32" s="1"/>
  <c r="A31" i="32" s="1"/>
  <c r="A32" i="32" s="1"/>
  <c r="A33" i="32" s="1"/>
  <c r="A34" i="32" s="1"/>
  <c r="A35" i="32" s="1"/>
  <c r="A36" i="32" s="1"/>
  <c r="A37" i="32" s="1"/>
  <c r="A38" i="32" s="1"/>
  <c r="A39" i="32" s="1"/>
  <c r="A40" i="32" s="1"/>
  <c r="A41" i="32" s="1"/>
  <c r="A42" i="32" s="1"/>
  <c r="A43" i="32" s="1"/>
  <c r="A44" i="32" s="1"/>
  <c r="A45" i="32" s="1"/>
  <c r="A46" i="32" s="1"/>
  <c r="A47" i="32" s="1"/>
  <c r="A48" i="32" s="1"/>
  <c r="A49" i="32" s="1"/>
  <c r="A16" i="22"/>
  <c r="A17" i="22" s="1"/>
  <c r="A18" i="22" s="1"/>
  <c r="A19" i="22" s="1"/>
  <c r="A20" i="22" s="1"/>
  <c r="A21" i="22" s="1"/>
  <c r="A22" i="22" s="1"/>
  <c r="A23" i="22" s="1"/>
  <c r="A24" i="22" s="1"/>
  <c r="A25" i="22" s="1"/>
  <c r="A26" i="22" s="1"/>
  <c r="A27" i="22" s="1"/>
  <c r="A28" i="22" s="1"/>
  <c r="A29" i="22" s="1"/>
  <c r="A30" i="22" s="1"/>
  <c r="A31" i="22" s="1"/>
  <c r="A32" i="22" s="1"/>
  <c r="A33" i="22" s="1"/>
  <c r="A34" i="22" s="1"/>
  <c r="A35" i="22" s="1"/>
  <c r="A36" i="22" s="1"/>
  <c r="A37" i="22" s="1"/>
  <c r="A38" i="22" s="1"/>
  <c r="A39" i="22" s="1"/>
  <c r="A40" i="22" s="1"/>
  <c r="A41" i="22" s="1"/>
  <c r="A42" i="22" s="1"/>
  <c r="A43" i="22" s="1"/>
  <c r="A44" i="22" s="1"/>
  <c r="A23" i="31"/>
  <c r="A24" i="31" s="1"/>
  <c r="A25" i="31" s="1"/>
  <c r="A26" i="31" s="1"/>
  <c r="A27" i="31" s="1"/>
  <c r="A28" i="31" s="1"/>
  <c r="A29" i="31" s="1"/>
  <c r="A30" i="31" s="1"/>
  <c r="A31" i="31" s="1"/>
  <c r="A32" i="31" s="1"/>
  <c r="A33" i="31" s="1"/>
  <c r="A34" i="31" s="1"/>
  <c r="A35" i="31" s="1"/>
  <c r="A36" i="31" s="1"/>
  <c r="A37" i="31" s="1"/>
  <c r="A38" i="31" s="1"/>
  <c r="A39" i="31" s="1"/>
  <c r="A40" i="31" s="1"/>
  <c r="A41" i="31" s="1"/>
  <c r="A42" i="31" s="1"/>
  <c r="A43" i="31" s="1"/>
  <c r="A44" i="31" s="1"/>
  <c r="A45" i="31" s="1"/>
  <c r="A46" i="31" s="1"/>
  <c r="A47" i="31" s="1"/>
  <c r="A48" i="31" s="1"/>
  <c r="A49" i="31" s="1"/>
  <c r="A50" i="31" s="1"/>
  <c r="A51" i="31" s="1"/>
  <c r="A41" i="11"/>
  <c r="A10" i="34"/>
  <c r="A10" i="2"/>
  <c r="C10" i="2" s="1"/>
  <c r="B42" i="11" s="1"/>
  <c r="R33" i="20" l="1"/>
  <c r="T33" i="20" s="1"/>
  <c r="G6" i="11" s="1"/>
  <c r="D37" i="11"/>
  <c r="H37" i="11"/>
  <c r="O37" i="11"/>
  <c r="I37" i="11"/>
  <c r="N37" i="11"/>
  <c r="A24" i="23"/>
  <c r="B24" i="23" s="1"/>
  <c r="J37" i="11"/>
  <c r="B37" i="11"/>
  <c r="A42" i="11"/>
  <c r="A43" i="11" s="1"/>
  <c r="A44" i="11" s="1"/>
  <c r="A45" i="11" s="1"/>
  <c r="A46" i="11" s="1"/>
  <c r="A47" i="11" s="1"/>
  <c r="A48" i="11" s="1"/>
  <c r="A49" i="11" s="1"/>
  <c r="A50" i="11" s="1"/>
  <c r="A51" i="11" s="1"/>
  <c r="A52" i="11" s="1"/>
  <c r="A53" i="11" s="1"/>
  <c r="C41" i="11"/>
  <c r="A25" i="23"/>
  <c r="B25" i="23" s="1"/>
  <c r="Q33" i="20"/>
  <c r="O33" i="20"/>
  <c r="P33" i="20"/>
  <c r="O35" i="20"/>
  <c r="A11" i="2"/>
  <c r="C11" i="2" s="1"/>
  <c r="B43" i="11" s="1"/>
  <c r="C43" i="11" l="1"/>
  <c r="C42" i="11"/>
  <c r="A26" i="23"/>
  <c r="B26" i="23" s="1"/>
  <c r="K7" i="11"/>
  <c r="K6" i="11"/>
  <c r="S33" i="20"/>
  <c r="F6" i="11" s="1"/>
  <c r="A12" i="2"/>
  <c r="A13" i="2" s="1"/>
  <c r="Q34" i="20"/>
  <c r="R35" i="20"/>
  <c r="Q35" i="20"/>
  <c r="O34" i="20"/>
  <c r="R34" i="20"/>
  <c r="P34" i="20"/>
  <c r="P35" i="20"/>
  <c r="Q36" i="20"/>
  <c r="A54" i="11"/>
  <c r="C12" i="2" l="1"/>
  <c r="B44" i="11" s="1"/>
  <c r="C44" i="11" s="1"/>
  <c r="A27" i="23"/>
  <c r="B27" i="23" s="1"/>
  <c r="P6" i="11"/>
  <c r="S35" i="20"/>
  <c r="F8" i="11" s="1"/>
  <c r="T34" i="20"/>
  <c r="G7" i="11" s="1"/>
  <c r="S34" i="20"/>
  <c r="F7" i="11" s="1"/>
  <c r="T35" i="20"/>
  <c r="G8" i="11" s="1"/>
  <c r="P36" i="20"/>
  <c r="O37" i="20"/>
  <c r="O36" i="20"/>
  <c r="R36" i="20"/>
  <c r="A55" i="11"/>
  <c r="A14" i="2"/>
  <c r="C13" i="2"/>
  <c r="B45" i="11" s="1"/>
  <c r="C45" i="11" s="1"/>
  <c r="Q6" i="11" l="1"/>
  <c r="A28" i="23"/>
  <c r="B28" i="23" s="1"/>
  <c r="K8" i="11"/>
  <c r="K9" i="11"/>
  <c r="S36" i="20"/>
  <c r="F9" i="11" s="1"/>
  <c r="P7" i="11"/>
  <c r="Q7" i="11" s="1"/>
  <c r="T36" i="20"/>
  <c r="G9" i="11" s="1"/>
  <c r="O38" i="20"/>
  <c r="Q37" i="20"/>
  <c r="R37" i="20"/>
  <c r="P37" i="20"/>
  <c r="A15" i="2"/>
  <c r="C14" i="2"/>
  <c r="B46" i="11" s="1"/>
  <c r="C46" i="11" s="1"/>
  <c r="P8" i="11" l="1"/>
  <c r="A29" i="23"/>
  <c r="B29" i="23" s="1"/>
  <c r="K10" i="11"/>
  <c r="S37" i="20"/>
  <c r="F10" i="11" s="1"/>
  <c r="P39" i="20"/>
  <c r="T37" i="20"/>
  <c r="G10" i="11" s="1"/>
  <c r="P9" i="11"/>
  <c r="Q9" i="11" s="1"/>
  <c r="P38" i="20"/>
  <c r="Q38" i="20"/>
  <c r="R38" i="20"/>
  <c r="A16" i="2"/>
  <c r="C15" i="2"/>
  <c r="B47" i="11" s="1"/>
  <c r="C47" i="11" s="1"/>
  <c r="Q8" i="11" l="1"/>
  <c r="A30" i="23"/>
  <c r="B30" i="23" s="1"/>
  <c r="R40" i="20"/>
  <c r="O39" i="20"/>
  <c r="S38" i="20"/>
  <c r="F11" i="11" s="1"/>
  <c r="R39" i="20"/>
  <c r="T39" i="20" s="1"/>
  <c r="G12" i="11" s="1"/>
  <c r="Q39" i="20"/>
  <c r="T38" i="20"/>
  <c r="G11" i="11" s="1"/>
  <c r="P10" i="11"/>
  <c r="Q10" i="11" s="1"/>
  <c r="Q40" i="20"/>
  <c r="A17" i="2"/>
  <c r="C16" i="2"/>
  <c r="B48" i="11" s="1"/>
  <c r="C48" i="11" s="1"/>
  <c r="A31" i="23" l="1"/>
  <c r="B31" i="23" s="1"/>
  <c r="K11" i="11"/>
  <c r="P11" i="11" s="1"/>
  <c r="Q11" i="11" s="1"/>
  <c r="K12" i="11"/>
  <c r="P40" i="20"/>
  <c r="O40" i="20"/>
  <c r="S39" i="20"/>
  <c r="F12" i="11" s="1"/>
  <c r="T40" i="20"/>
  <c r="G13" i="11" s="1"/>
  <c r="O41" i="20"/>
  <c r="P41" i="20"/>
  <c r="R41" i="20"/>
  <c r="Q41" i="20"/>
  <c r="A18" i="2"/>
  <c r="C17" i="2"/>
  <c r="B49" i="11" s="1"/>
  <c r="C49" i="11" s="1"/>
  <c r="A32" i="23" l="1"/>
  <c r="B32" i="23" s="1"/>
  <c r="P12" i="11"/>
  <c r="Q12" i="11" s="1"/>
  <c r="K13" i="11"/>
  <c r="S40" i="20"/>
  <c r="F13" i="11" s="1"/>
  <c r="T41" i="20"/>
  <c r="G14" i="11" s="1"/>
  <c r="S41" i="20"/>
  <c r="F14" i="11" s="1"/>
  <c r="O42" i="20"/>
  <c r="P42" i="20"/>
  <c r="Q42" i="20"/>
  <c r="R42" i="20"/>
  <c r="A19" i="2"/>
  <c r="C18" i="2"/>
  <c r="B50" i="11" s="1"/>
  <c r="C50" i="11" s="1"/>
  <c r="A33" i="23" l="1"/>
  <c r="B33" i="23" s="1"/>
  <c r="K14" i="11"/>
  <c r="P14" i="11" s="1"/>
  <c r="Q14" i="11" s="1"/>
  <c r="P13" i="11"/>
  <c r="Q13" i="11" s="1"/>
  <c r="S42" i="20"/>
  <c r="F15" i="11" s="1"/>
  <c r="T42" i="20"/>
  <c r="G15" i="11" s="1"/>
  <c r="O43" i="20"/>
  <c r="P43" i="20"/>
  <c r="Q43" i="20"/>
  <c r="R43" i="20"/>
  <c r="A20" i="2"/>
  <c r="C19" i="2"/>
  <c r="B51" i="11" s="1"/>
  <c r="C51" i="11" s="1"/>
  <c r="A34" i="23" l="1"/>
  <c r="B34" i="23" s="1"/>
  <c r="K15" i="11"/>
  <c r="P15" i="11" s="1"/>
  <c r="Q15" i="11" s="1"/>
  <c r="T43" i="20"/>
  <c r="G16" i="11" s="1"/>
  <c r="S43" i="20"/>
  <c r="F16" i="11" s="1"/>
  <c r="O44" i="20"/>
  <c r="P44" i="20"/>
  <c r="Q44" i="20"/>
  <c r="R44" i="20"/>
  <c r="A21" i="2"/>
  <c r="C20" i="2"/>
  <c r="B52" i="11" s="1"/>
  <c r="C52" i="11" s="1"/>
  <c r="A35" i="23" l="1"/>
  <c r="B35" i="23" s="1"/>
  <c r="K16" i="11"/>
  <c r="P16" i="11" s="1"/>
  <c r="Q16" i="11" s="1"/>
  <c r="S44" i="20"/>
  <c r="F17" i="11" s="1"/>
  <c r="T44" i="20"/>
  <c r="G17" i="11" s="1"/>
  <c r="O45" i="20"/>
  <c r="P45" i="20"/>
  <c r="R45" i="20"/>
  <c r="Q45" i="20"/>
  <c r="A22" i="2"/>
  <c r="C21" i="2"/>
  <c r="B53" i="11" s="1"/>
  <c r="C53" i="11" s="1"/>
  <c r="A36" i="23" l="1"/>
  <c r="B36" i="23" s="1"/>
  <c r="K17" i="11"/>
  <c r="P17" i="11" s="1"/>
  <c r="Q17" i="11" s="1"/>
  <c r="S45" i="20"/>
  <c r="F18" i="11" s="1"/>
  <c r="T45" i="20"/>
  <c r="G18" i="11" s="1"/>
  <c r="O46" i="20"/>
  <c r="P46" i="20"/>
  <c r="Q46" i="20"/>
  <c r="R46" i="20"/>
  <c r="A23" i="2"/>
  <c r="C23" i="2" s="1"/>
  <c r="B55" i="11" s="1"/>
  <c r="C22" i="2"/>
  <c r="B54" i="11" s="1"/>
  <c r="C54" i="11" s="1"/>
  <c r="C55" i="11" l="1"/>
  <c r="B56" i="11"/>
  <c r="A37" i="23"/>
  <c r="B37" i="23" s="1"/>
  <c r="K18" i="11"/>
  <c r="P18" i="11" s="1"/>
  <c r="Q18" i="11" s="1"/>
  <c r="S46" i="20"/>
  <c r="F19" i="11" s="1"/>
  <c r="T46" i="20"/>
  <c r="G19" i="11" s="1"/>
  <c r="C56" i="11"/>
  <c r="O47" i="20"/>
  <c r="P47" i="20"/>
  <c r="Q47" i="20"/>
  <c r="R47" i="20"/>
  <c r="A38" i="23" l="1"/>
  <c r="B38" i="23" s="1"/>
  <c r="K19" i="11"/>
  <c r="P19" i="11" s="1"/>
  <c r="Q19" i="11" s="1"/>
  <c r="S47" i="20"/>
  <c r="F20" i="11" s="1"/>
  <c r="T47" i="20"/>
  <c r="G20" i="11" s="1"/>
  <c r="O48" i="20"/>
  <c r="P48" i="20"/>
  <c r="Q48" i="20"/>
  <c r="R48" i="20"/>
  <c r="A39" i="23" l="1"/>
  <c r="B39" i="23" s="1"/>
  <c r="K20" i="11"/>
  <c r="P20" i="11" s="1"/>
  <c r="Q20" i="11" s="1"/>
  <c r="T48" i="20"/>
  <c r="G21" i="11" s="1"/>
  <c r="S48" i="20"/>
  <c r="F21" i="11" s="1"/>
  <c r="O49" i="20"/>
  <c r="P49" i="20"/>
  <c r="R49" i="20"/>
  <c r="Q49" i="20"/>
  <c r="A40" i="23" l="1"/>
  <c r="B40" i="23" s="1"/>
  <c r="K21" i="11"/>
  <c r="P21" i="11" s="1"/>
  <c r="Q21" i="11" s="1"/>
  <c r="S49" i="20"/>
  <c r="F22" i="11" s="1"/>
  <c r="T49" i="20"/>
  <c r="G22" i="11" s="1"/>
  <c r="O50" i="20"/>
  <c r="P50" i="20"/>
  <c r="Q50" i="20"/>
  <c r="R50" i="20"/>
  <c r="B6" i="30"/>
  <c r="A41" i="23" l="1"/>
  <c r="B41" i="23" s="1"/>
  <c r="K22" i="11"/>
  <c r="P22" i="11" s="1"/>
  <c r="Q22" i="11" s="1"/>
  <c r="S50" i="20"/>
  <c r="F23" i="11" s="1"/>
  <c r="T50" i="20"/>
  <c r="G23" i="11" s="1"/>
  <c r="P51" i="20"/>
  <c r="O51" i="20"/>
  <c r="Q51" i="20"/>
  <c r="R51" i="20"/>
  <c r="A42" i="23" l="1"/>
  <c r="B42" i="23" s="1"/>
  <c r="K23" i="11"/>
  <c r="P23" i="11" s="1"/>
  <c r="Q23" i="11" s="1"/>
  <c r="S51" i="20"/>
  <c r="F24" i="11" s="1"/>
  <c r="T51" i="20"/>
  <c r="G24" i="11" s="1"/>
  <c r="O52" i="20"/>
  <c r="P52" i="20"/>
  <c r="Q52" i="20"/>
  <c r="R52" i="20"/>
  <c r="A43" i="23" l="1"/>
  <c r="B43" i="23" s="1"/>
  <c r="K24" i="11"/>
  <c r="P24" i="11" s="1"/>
  <c r="Q24" i="11" s="1"/>
  <c r="S52" i="20"/>
  <c r="F25" i="11" s="1"/>
  <c r="T52" i="20"/>
  <c r="G25" i="11" s="1"/>
  <c r="P53" i="20"/>
  <c r="R53" i="20"/>
  <c r="Q53" i="20"/>
  <c r="O53" i="20"/>
  <c r="A44" i="23" l="1"/>
  <c r="B44" i="23" s="1"/>
  <c r="K25" i="11"/>
  <c r="P25" i="11" s="1"/>
  <c r="Q25" i="11" s="1"/>
  <c r="T53" i="20"/>
  <c r="G26" i="11" s="1"/>
  <c r="S53" i="20"/>
  <c r="F26" i="11" s="1"/>
  <c r="O54" i="20"/>
  <c r="P54" i="20"/>
  <c r="Q54" i="20"/>
  <c r="R54" i="20"/>
  <c r="A45" i="23" l="1"/>
  <c r="B45" i="23" s="1"/>
  <c r="K26" i="11"/>
  <c r="P26" i="11" s="1"/>
  <c r="Q26" i="11" s="1"/>
  <c r="S54" i="20"/>
  <c r="F27" i="11" s="1"/>
  <c r="T54" i="20"/>
  <c r="G27" i="11" s="1"/>
  <c r="O55" i="20"/>
  <c r="P55" i="20"/>
  <c r="Q55" i="20"/>
  <c r="R55" i="20"/>
  <c r="A46" i="23" l="1"/>
  <c r="B46" i="23" s="1"/>
  <c r="K27" i="11"/>
  <c r="P27" i="11" s="1"/>
  <c r="Q27" i="11" s="1"/>
  <c r="S55" i="20"/>
  <c r="F28" i="11" s="1"/>
  <c r="T55" i="20"/>
  <c r="G28" i="11" s="1"/>
  <c r="O56" i="20"/>
  <c r="P56" i="20"/>
  <c r="Q56" i="20"/>
  <c r="R56" i="20"/>
  <c r="A47" i="23" l="1"/>
  <c r="B47" i="23" s="1"/>
  <c r="K28" i="11"/>
  <c r="P28" i="11" s="1"/>
  <c r="Q28" i="11" s="1"/>
  <c r="T56" i="20"/>
  <c r="G29" i="11" s="1"/>
  <c r="S56" i="20"/>
  <c r="F29" i="11" s="1"/>
  <c r="O57" i="20"/>
  <c r="P57" i="20"/>
  <c r="R57" i="20"/>
  <c r="Q57" i="20"/>
  <c r="A48" i="23" l="1"/>
  <c r="B48" i="23" s="1"/>
  <c r="K29" i="11"/>
  <c r="P29" i="11" s="1"/>
  <c r="Q29" i="11" s="1"/>
  <c r="S57" i="20"/>
  <c r="F30" i="11" s="1"/>
  <c r="T57" i="20"/>
  <c r="G30" i="11" s="1"/>
  <c r="O58" i="20"/>
  <c r="P58" i="20"/>
  <c r="Q58" i="20"/>
  <c r="R58" i="20"/>
  <c r="A49" i="23" l="1"/>
  <c r="B49" i="23" s="1"/>
  <c r="K30" i="11"/>
  <c r="P30" i="11" s="1"/>
  <c r="Q30" i="11" s="1"/>
  <c r="S58" i="20"/>
  <c r="F31" i="11" s="1"/>
  <c r="T58" i="20"/>
  <c r="G31" i="11" s="1"/>
  <c r="O59" i="20"/>
  <c r="P59" i="20"/>
  <c r="Q59" i="20"/>
  <c r="R59" i="20"/>
  <c r="A50" i="23" l="1"/>
  <c r="B50" i="23" s="1"/>
  <c r="K31" i="11"/>
  <c r="P31" i="11" s="1"/>
  <c r="Q31" i="11" s="1"/>
  <c r="S59" i="20"/>
  <c r="F32" i="11" s="1"/>
  <c r="T59" i="20"/>
  <c r="G32" i="11" s="1"/>
  <c r="O60" i="20"/>
  <c r="P60" i="20"/>
  <c r="Q60" i="20"/>
  <c r="R60" i="20"/>
  <c r="A51" i="23" l="1"/>
  <c r="B51" i="23" s="1"/>
  <c r="K32" i="11"/>
  <c r="P32" i="11" s="1"/>
  <c r="Q32" i="11" s="1"/>
  <c r="S60" i="20"/>
  <c r="F33" i="11" s="1"/>
  <c r="T60" i="20"/>
  <c r="G33" i="11" s="1"/>
  <c r="O61" i="20"/>
  <c r="P61" i="20"/>
  <c r="R61" i="20"/>
  <c r="Q61" i="20"/>
  <c r="A52" i="23" l="1"/>
  <c r="B52" i="23" s="1"/>
  <c r="K33" i="11"/>
  <c r="P33" i="11" s="1"/>
  <c r="Q33" i="11" s="1"/>
  <c r="S61" i="20"/>
  <c r="F34" i="11" s="1"/>
  <c r="T61" i="20"/>
  <c r="G34" i="11" s="1"/>
  <c r="O62" i="20"/>
  <c r="P62" i="20"/>
  <c r="Q62" i="20"/>
  <c r="R62" i="20"/>
  <c r="K34" i="11" l="1"/>
  <c r="P34" i="11" s="1"/>
  <c r="Q34" i="11" s="1"/>
  <c r="S62" i="20"/>
  <c r="F35" i="11" s="1"/>
  <c r="T62" i="20"/>
  <c r="G35" i="11" s="1"/>
  <c r="G37" i="11" l="1"/>
  <c r="G36" i="11"/>
  <c r="F37" i="11"/>
  <c r="F36" i="11"/>
  <c r="K35" i="11"/>
  <c r="K37" i="11" l="1"/>
  <c r="K36" i="11"/>
  <c r="P35" i="11"/>
  <c r="P37" i="11" s="1"/>
  <c r="Q35" i="11" l="1"/>
  <c r="Q37" i="11" s="1"/>
  <c r="P36" i="11"/>
  <c r="B5" i="30" l="1"/>
  <c r="B8" i="30" l="1"/>
  <c r="B7" i="30"/>
</calcChain>
</file>

<file path=xl/sharedStrings.xml><?xml version="1.0" encoding="utf-8"?>
<sst xmlns="http://schemas.openxmlformats.org/spreadsheetml/2006/main" count="682" uniqueCount="404">
  <si>
    <t>Total Discounted Benefits</t>
  </si>
  <si>
    <t>Total Discounted Costs</t>
  </si>
  <si>
    <t>Net Present Value</t>
  </si>
  <si>
    <t>Benefit Cost Ratio</t>
  </si>
  <si>
    <t>Year</t>
  </si>
  <si>
    <t>Capital Cost</t>
  </si>
  <si>
    <t>Discounted Capital Cost</t>
  </si>
  <si>
    <t>Operations and Maintenance</t>
  </si>
  <si>
    <t>Safety</t>
  </si>
  <si>
    <t>Travel Time Savings</t>
  </si>
  <si>
    <t>Vehicle Operating Cost Savings</t>
  </si>
  <si>
    <t>Non-CO2 Emission Reduction</t>
  </si>
  <si>
    <t>CO2 Emission Reduction</t>
  </si>
  <si>
    <t>Health Benefits</t>
  </si>
  <si>
    <t>Amenity Benefits</t>
  </si>
  <si>
    <t>Other Benefit 1</t>
  </si>
  <si>
    <t>Other Benefit 2</t>
  </si>
  <si>
    <t>Other Benefit 3</t>
  </si>
  <si>
    <t>Other Benefit 4</t>
  </si>
  <si>
    <t>Total Benefits</t>
  </si>
  <si>
    <t>Residual Value</t>
  </si>
  <si>
    <t>Total</t>
  </si>
  <si>
    <t>KABCO Level</t>
  </si>
  <si>
    <t>O - No Injury</t>
  </si>
  <si>
    <t>C - Possible Injury</t>
  </si>
  <si>
    <t>B - Non-incapacitating</t>
  </si>
  <si>
    <t>A - Incapacitating</t>
  </si>
  <si>
    <t>K - Killed</t>
  </si>
  <si>
    <t>U - Injured (Severity Unknown)</t>
  </si>
  <si>
    <t>Crash Type</t>
  </si>
  <si>
    <t>Injury Crash</t>
  </si>
  <si>
    <t>Fatal Crash</t>
  </si>
  <si>
    <t>Recommended Hourly Values of Travel Time Savings</t>
  </si>
  <si>
    <t>Category</t>
  </si>
  <si>
    <t>Hourly Value</t>
  </si>
  <si>
    <t>General Travel Time</t>
  </si>
  <si>
    <t>Truck Drivers</t>
  </si>
  <si>
    <t>Bus Drivers</t>
  </si>
  <si>
    <t>Transit Rail Operators</t>
  </si>
  <si>
    <t>Locomotive Engineers</t>
  </si>
  <si>
    <r>
      <t>Personal</t>
    </r>
    <r>
      <rPr>
        <vertAlign val="superscript"/>
        <sz val="11"/>
        <color rgb="FF1F497D"/>
        <rFont val="Times New Roman"/>
        <family val="1"/>
      </rPr>
      <t>1</t>
    </r>
  </si>
  <si>
    <r>
      <t>Business</t>
    </r>
    <r>
      <rPr>
        <vertAlign val="superscript"/>
        <sz val="11"/>
        <color rgb="FF1F497D"/>
        <rFont val="Times New Roman"/>
        <family val="1"/>
      </rPr>
      <t>2</t>
    </r>
  </si>
  <si>
    <r>
      <t>All Purpose</t>
    </r>
    <r>
      <rPr>
        <vertAlign val="superscript"/>
        <sz val="11"/>
        <color rgb="FF1F497D"/>
        <rFont val="Times New Roman"/>
        <family val="1"/>
      </rPr>
      <t>3</t>
    </r>
  </si>
  <si>
    <r>
      <t>Walking, Cycling, Waiting, Standing, and Transfer Time</t>
    </r>
    <r>
      <rPr>
        <vertAlign val="superscript"/>
        <sz val="11"/>
        <color rgb="FF1F497D"/>
        <rFont val="Times New Roman"/>
        <family val="1"/>
      </rPr>
      <t>4</t>
    </r>
  </si>
  <si>
    <r>
      <t>Commercial Vehicle Operators</t>
    </r>
    <r>
      <rPr>
        <vertAlign val="superscript"/>
        <sz val="11"/>
        <color rgb="FF1F497D"/>
        <rFont val="Times New Roman"/>
        <family val="1"/>
      </rPr>
      <t>5</t>
    </r>
  </si>
  <si>
    <t>2)  Weighted average based on a typical distribution of local travel by surface modes (88.2% personal, 11.8% business). Applicants should apply their own distribution of business versus personal travel where such information is available.</t>
  </si>
  <si>
    <t>4)  Should be applied only when actions affect those elements of travel time.</t>
  </si>
  <si>
    <t>5)  Includes only the value of time for the operator, not passengers or freight.</t>
  </si>
  <si>
    <t>Vehicle Type</t>
  </si>
  <si>
    <t>Average Occupancy</t>
  </si>
  <si>
    <t>Passenger Vehicles (Weekday Off-Peak)</t>
  </si>
  <si>
    <t>Passenger Vehicles (Weekend)</t>
  </si>
  <si>
    <t>Passenger Vehicles (All Travel)</t>
  </si>
  <si>
    <r>
      <t>Passenger Vehicles (Weekday Peak)</t>
    </r>
    <r>
      <rPr>
        <vertAlign val="superscript"/>
        <sz val="11"/>
        <color rgb="FF1F497D"/>
        <rFont val="Times New Roman"/>
        <family val="1"/>
      </rPr>
      <t>1</t>
    </r>
  </si>
  <si>
    <t>1) Weekday peak period values calculated for trips starting between 6:00 AM-8:59 AM and 4:00 PM-6:59 PM.</t>
  </si>
  <si>
    <t>1)  Based on an average light duty vehicle and includes operating costs such as gasoline, maintenance, tires, and depreciation (assuming an average of 15,000 miles driven per year). The value omits other ownership costs that are mostly fixed or transfers (insurance, license, registration, taxes, and financing charges).</t>
  </si>
  <si>
    <t>2)  Value includes fuel costs, truck/trailer lease or purchase payments, repair and maintenance, truck insurance premiums, permits and licenses, and tires. The value omits tolls (which are transfers), and driver wages and benefits (which are already included in the value of travel time savings).</t>
  </si>
  <si>
    <t>Emission Type</t>
  </si>
  <si>
    <t>Table A-6: Damage Costs for Emissions per Metric Ton*</t>
  </si>
  <si>
    <t>Table A-7: Inflation Adjustment Values</t>
  </si>
  <si>
    <t>Base Year of Nominal Dollar</t>
  </si>
  <si>
    <t>Table A-8: Pedestrian Facility Improvements Revealed Preference Values</t>
  </si>
  <si>
    <t>Improvement Type</t>
  </si>
  <si>
    <t>Reducing Upslope by 1%</t>
  </si>
  <si>
    <t>Reducing Traffic Volume by 1 Vehicle per Hour (for ADT &lt;55,000)</t>
  </si>
  <si>
    <t>Install Signal for Pedestrian Crossing on Roadway with Volumes ≥13,000 Vehicles per Day</t>
  </si>
  <si>
    <t>1)   These values assume an average walking trip speed of 3.2 miles per hour. For the mile-based benefits, the estimated value per user should be capped at 0.86 miles, the average length of a walking trip in the 2017 National Household Travel Survey, unless the applicant has specific documentation suggesting longer trips or that a trip shorter than 0.86 miles is not feasible on the facility in question. In other words, applicants should not assume all pedestrians travel the full distance of a proposed facility if the facility is longer than 0.86 miles without a clear justification for doing so.</t>
  </si>
  <si>
    <t>2)   Value for sidewalk width expansion applicable for sidewalks up to approximately 31 feet, benefits for expansions beyond this width should be described qualitatively.</t>
  </si>
  <si>
    <t>Table A-9: Cycling Facility Improvement Revealed Preference Values</t>
  </si>
  <si>
    <t>Facility Type</t>
  </si>
  <si>
    <t>Cycling Path with At-Grade Crossings</t>
  </si>
  <si>
    <t>Dedicated Cycling Lane</t>
  </si>
  <si>
    <t>Cycling Boulevard/“Sharrow”</t>
  </si>
  <si>
    <t>Separated Cycle Track</t>
  </si>
  <si>
    <r>
      <t>Cycling Path with no At-Grade Crossings</t>
    </r>
    <r>
      <rPr>
        <vertAlign val="superscript"/>
        <sz val="11"/>
        <color rgb="FF1F497D"/>
        <rFont val="Times New Roman"/>
        <family val="1"/>
      </rPr>
      <t>2</t>
    </r>
  </si>
  <si>
    <t>2) The value for a cycling path with no at-grade intersections is higher due to an assumption of higher average speed of 12.1 miles per hour, resulting in less time on the facility, which lowers journey quality benefits but increases travel time savings.</t>
  </si>
  <si>
    <t>1) Values should only be applied over sections for which a comparable parallel facility is not available, and only applies to miles cycled on the project facility. These values assume an average cycling trip speed of 9.8 miles per hour or, in the case of off-street paths with no at-grade crossings, a free-flow cycling speed of 12.1 miles per hour. The estimated value per cyclist should be capped at 2.38 miles, the average length of a cycling trip in the 2017 National Household Travel Survey, unless the applicant has specific documentation suggesting longer trips or that a trip shorter than 2.38 miles is not feasible on the facility in question. In other words, applicants should not assume all cyclists travel the full distance of a proposed facility if the facility is longer than 2.38 miles without a clear justification for doing so.</t>
  </si>
  <si>
    <r>
      <t>Light Duty Vehicles</t>
    </r>
    <r>
      <rPr>
        <vertAlign val="superscript"/>
        <sz val="11"/>
        <color theme="1"/>
        <rFont val="Times New Roman"/>
        <family val="1"/>
      </rPr>
      <t>1</t>
    </r>
  </si>
  <si>
    <r>
      <t>Commercial Trucks</t>
    </r>
    <r>
      <rPr>
        <vertAlign val="superscript"/>
        <sz val="11"/>
        <color theme="1"/>
        <rFont val="Times New Roman"/>
        <family val="1"/>
      </rPr>
      <t>2</t>
    </r>
  </si>
  <si>
    <r>
      <t>**Applicants should be careful to not apply the PM</t>
    </r>
    <r>
      <rPr>
        <vertAlign val="subscript"/>
        <sz val="11"/>
        <color rgb="FF1F497D"/>
        <rFont val="Times New Roman"/>
        <family val="1"/>
      </rPr>
      <t>2.5</t>
    </r>
    <r>
      <rPr>
        <sz val="11"/>
        <color rgb="FF1F497D"/>
        <rFont val="Times New Roman"/>
        <family val="1"/>
      </rPr>
      <t xml:space="preserve"> value to estimates of total emissions of PM</t>
    </r>
    <r>
      <rPr>
        <vertAlign val="subscript"/>
        <sz val="11"/>
        <color rgb="FF1F497D"/>
        <rFont val="Times New Roman"/>
        <family val="1"/>
      </rPr>
      <t>10</t>
    </r>
    <r>
      <rPr>
        <sz val="11"/>
        <color rgb="FF1F497D"/>
        <rFont val="Times New Roman"/>
        <family val="1"/>
      </rPr>
      <t>.</t>
    </r>
  </si>
  <si>
    <r>
      <t>Expand Sidewalk (per foot of added width)</t>
    </r>
    <r>
      <rPr>
        <vertAlign val="superscript"/>
        <sz val="11"/>
        <color rgb="FF1F497D"/>
        <rFont val="Times New Roman"/>
        <family val="1"/>
      </rPr>
      <t>2</t>
    </r>
  </si>
  <si>
    <t>Reducing Traffic Speed by 1 mph (for speeds ≤45 mph)</t>
  </si>
  <si>
    <t>Install Marked-Crosswalk on Roadway with Volumes ≥10,000 Vehicle per Day</t>
  </si>
  <si>
    <t>Table A-10: Transit Facility Amenity Revealed and Stated Preference Values</t>
  </si>
  <si>
    <t>Attribute Type</t>
  </si>
  <si>
    <t>Bus</t>
  </si>
  <si>
    <t>Bus Stop</t>
  </si>
  <si>
    <t>Rail Station</t>
  </si>
  <si>
    <t>Light Rail /Streetcar Stop</t>
  </si>
  <si>
    <t>Clocks</t>
  </si>
  <si>
    <t>Electronic Real-Time Information Displays</t>
  </si>
  <si>
    <t>Information /Emergency Button</t>
  </si>
  <si>
    <t>PA System</t>
  </si>
  <si>
    <t>Restroom Availability</t>
  </si>
  <si>
    <t>Retail/Food Outlet Availability</t>
  </si>
  <si>
    <t>Staff Availability</t>
  </si>
  <si>
    <t>Step-Free Access to Station/Stop</t>
  </si>
  <si>
    <t>Step-Free Access to Vehicle</t>
  </si>
  <si>
    <t>Surveillance Cameras</t>
  </si>
  <si>
    <t>Ticket Machines</t>
  </si>
  <si>
    <t>Timetables</t>
  </si>
  <si>
    <t>Bike Facilities</t>
  </si>
  <si>
    <t>*</t>
  </si>
  <si>
    <t>Car Access Facilities</t>
  </si>
  <si>
    <t>Elevator</t>
  </si>
  <si>
    <t>Escalators</t>
  </si>
  <si>
    <t>On-Site Ticket Office</t>
  </si>
  <si>
    <t>Taxi Pickup/Dropoff</t>
  </si>
  <si>
    <r>
      <t>Platform/Stop Seating Availability</t>
    </r>
    <r>
      <rPr>
        <vertAlign val="superscript"/>
        <sz val="11"/>
        <color rgb="FF1F497D"/>
        <rFont val="Times New Roman"/>
        <family val="1"/>
      </rPr>
      <t>1</t>
    </r>
  </si>
  <si>
    <r>
      <t>Platform/Stop Weather Protection</t>
    </r>
    <r>
      <rPr>
        <vertAlign val="superscript"/>
        <sz val="11"/>
        <color rgb="FF1F497D"/>
        <rFont val="Times New Roman"/>
        <family val="1"/>
      </rPr>
      <t>1</t>
    </r>
  </si>
  <si>
    <r>
      <t>Temperature Controlled Environment</t>
    </r>
    <r>
      <rPr>
        <vertAlign val="superscript"/>
        <sz val="11"/>
        <color rgb="FF1F497D"/>
        <rFont val="Times New Roman"/>
        <family val="1"/>
      </rPr>
      <t>1</t>
    </r>
  </si>
  <si>
    <r>
      <t>Waiting Room</t>
    </r>
    <r>
      <rPr>
        <vertAlign val="superscript"/>
        <sz val="11"/>
        <color rgb="FF1F497D"/>
        <rFont val="Times New Roman"/>
        <family val="1"/>
      </rPr>
      <t>1</t>
    </r>
  </si>
  <si>
    <t>1)  Note that seating availability and weather protection refer to seats, canopies, or wind shelters on the platforms themselves, whereas temperature-controlled environment refers to an indoor facility with heating and air conditioning availability. A waiting room refers to a designated indoor environment with seating availability, separate from platform seating, which may or may not be temperature controlled.</t>
  </si>
  <si>
    <t>Table A-11: Transit Vehicle Amenity Values</t>
  </si>
  <si>
    <t>Light Rail /Streetcar</t>
  </si>
  <si>
    <t>Rail</t>
  </si>
  <si>
    <t>Handrails</t>
  </si>
  <si>
    <t>Luggage Storage</t>
  </si>
  <si>
    <t>Temperature Control</t>
  </si>
  <si>
    <t>Wheelchair Space</t>
  </si>
  <si>
    <t>Food Service Availability</t>
  </si>
  <si>
    <t>Table A-12: Transit Mode Ride and Boarding Quality Revealed Preference Values</t>
  </si>
  <si>
    <t>Transit Mode</t>
  </si>
  <si>
    <t>Streetcar or On-Street Light Rail Transit</t>
  </si>
  <si>
    <t>Off-Street Light Rail Transit</t>
  </si>
  <si>
    <t>Heavy Rail</t>
  </si>
  <si>
    <t>Commuter Rail</t>
  </si>
  <si>
    <r>
      <t>Low-Intensive BRT</t>
    </r>
    <r>
      <rPr>
        <vertAlign val="superscript"/>
        <sz val="11"/>
        <color theme="1"/>
        <rFont val="Calibri"/>
        <family val="2"/>
        <scheme val="minor"/>
      </rPr>
      <t>2</t>
    </r>
  </si>
  <si>
    <r>
      <t>Medium-Intensive BRT</t>
    </r>
    <r>
      <rPr>
        <vertAlign val="superscript"/>
        <sz val="11"/>
        <color theme="1"/>
        <rFont val="Calibri"/>
        <family val="2"/>
        <scheme val="minor"/>
      </rPr>
      <t>2</t>
    </r>
  </si>
  <si>
    <r>
      <t>High-Intensive BRT</t>
    </r>
    <r>
      <rPr>
        <vertAlign val="superscript"/>
        <sz val="11"/>
        <color theme="1"/>
        <rFont val="Calibri"/>
        <family val="2"/>
        <scheme val="minor"/>
      </rPr>
      <t>2,3</t>
    </r>
  </si>
  <si>
    <r>
      <t>Ferry</t>
    </r>
    <r>
      <rPr>
        <vertAlign val="superscript"/>
        <sz val="11"/>
        <color theme="1"/>
        <rFont val="Calibri"/>
        <family val="2"/>
        <scheme val="minor"/>
      </rPr>
      <t>3</t>
    </r>
  </si>
  <si>
    <t>1) Values applicable when base case is transit use of standard on-street bus, the reference case used to create these values. When comparing other types of modal shift, the differences between the relevant modal values above should be used.</t>
  </si>
  <si>
    <t>2) Low-intensive BRT would include special service branding, low floor vehicles, at least 50 percent of route in dedicated lanes and potentially shared turns and the remainder in mixed-traffic, some signal priority, level boarding, off-board fare collection, and visually distinct stations. Medium-intensive BRT would include features of Low-intensive BRT but have 100 percent of the route in dedicated lanes, traffic signal priority throughout the corridor, and median-running service or right-turn prohibitions. High-intensive BRT would have a completely sealed right-of-way with no traffic interference and traffic signal preemption, akin to a “rubber-tired railroad.”</t>
  </si>
  <si>
    <t>Table A-13: Mortality Reduction Benefits of Induced Active Transportation Values</t>
  </si>
  <si>
    <t>Table A-14: External Highway Use Costs</t>
  </si>
  <si>
    <t>Mode</t>
  </si>
  <si>
    <r>
      <t>Walking</t>
    </r>
    <r>
      <rPr>
        <vertAlign val="superscript"/>
        <sz val="11"/>
        <color theme="1"/>
        <rFont val="Calibri"/>
        <family val="2"/>
        <scheme val="minor"/>
      </rPr>
      <t>1</t>
    </r>
  </si>
  <si>
    <r>
      <t>Cycling</t>
    </r>
    <r>
      <rPr>
        <vertAlign val="superscript"/>
        <sz val="11"/>
        <color theme="1"/>
        <rFont val="Calibri"/>
        <family val="2"/>
        <scheme val="minor"/>
      </rPr>
      <t>2</t>
    </r>
  </si>
  <si>
    <t>Ages 20-74</t>
  </si>
  <si>
    <t>Ages 20-64</t>
  </si>
  <si>
    <t xml:space="preserve">1)   Based on an assumed average walking speed of 3.2 miles per hour, an assumed average age of the relevant age range (20-74 years) of 45, a corresponding baseline mortality risk of 267.1 per 100,000, an annual risk reduction of 8.6 percent per daily mile walked, and an average walking trip distance of 0.86 miles. </t>
  </si>
  <si>
    <t>2)   Based on an assumed average cycling speed of 9.8 miles per hour, an assumed average age of the relevant age range (20-64 years) of 42, a corresponding baseline mortality risk of 217.9 per 100,000, an annual risk reduction of 4.3 percent per daily mile cycled, and an average cycling trip distance of 2.38 miles.</t>
  </si>
  <si>
    <t>3)   Absent more localized data on the proportion of the expected users falling into the age ranges above, applicants may apply a general assumption of 68% and 59% of overall induced trips falling into the walking and cycling age ranges, respectively, assuming a distribution matching the national average.</t>
  </si>
  <si>
    <t xml:space="preserve">4)   Applicants should ensure these monetization values are only applied to trips induced from non-active transportation modes within the relevant age ranges for each mode. Absent more localized data on the proportion of induced trips coming from non-active transportation modes, applicants may apply a general assumption of 89% of induced trips falling into that category, assuming a distribution matching the national average travel pattern. </t>
  </si>
  <si>
    <t>Vehicle Type and Location</t>
  </si>
  <si>
    <t>Congestion</t>
  </si>
  <si>
    <t>Noise</t>
  </si>
  <si>
    <t>Safety Cost</t>
  </si>
  <si>
    <t>Light-Duty Vehicles - Urban</t>
  </si>
  <si>
    <t>Light-Duty Vehicles - Rural</t>
  </si>
  <si>
    <t>Light-Duty Vehicles – All Locations</t>
  </si>
  <si>
    <t>Buses and Trucks - Urban</t>
  </si>
  <si>
    <t>Buses and Trucks - Rural</t>
  </si>
  <si>
    <t>Buses and Trucks – All Locations</t>
  </si>
  <si>
    <t>All Vehicles - Urban</t>
  </si>
  <si>
    <t>All Vehicles - Rural</t>
  </si>
  <si>
    <t>All Vehicles – All Locations</t>
  </si>
  <si>
    <t>Capital Cost in Year-of-Expenditure Dollars</t>
  </si>
  <si>
    <t>3) The Capital Investment Grant program has to date not completed a before-and-after study of ridership on a ferry project or a high-intensive BRT as described above, and thus does not have a calibrated estimate for the fixedguideway setting for those modes. Thus, these values represent the current best estimates, considering average station and ride quality relative to other transit modes.</t>
  </si>
  <si>
    <t>&lt;- Benefit Name</t>
  </si>
  <si>
    <t>Model Base Year</t>
  </si>
  <si>
    <t>Workspace - Applicants may create new sheets for more space</t>
  </si>
  <si>
    <t>Note that not all projects will have all benefit categories. Conversely, if more categories are needed, applicants may need to add additional columns, but be sure to edit the formula under "Total Benefits" to ensure all benefits are being correctly summed.</t>
  </si>
  <si>
    <t>Net Change in Operations and Maintenance Costs</t>
  </si>
  <si>
    <t>Opening Year</t>
  </si>
  <si>
    <t>Length of Construction/Project Development Period (in Years)</t>
  </si>
  <si>
    <t>Operational Period Length</t>
  </si>
  <si>
    <t>&lt;-Enter a whole number value between 1 and 15, only include project development years after the model base year</t>
  </si>
  <si>
    <t>Safety Benefits</t>
  </si>
  <si>
    <t>Travel Time Benefits</t>
  </si>
  <si>
    <t>Final Analysis Year</t>
  </si>
  <si>
    <t>No Build Operations and Maintenance Costs</t>
  </si>
  <si>
    <t>Build Operations and Maintenance Costs</t>
  </si>
  <si>
    <t>No Build Safety Costs</t>
  </si>
  <si>
    <t>Build Safety Costs</t>
  </si>
  <si>
    <t>No Build Travel Time Costs</t>
  </si>
  <si>
    <t>Build Travel Time Costs</t>
  </si>
  <si>
    <t>No Build Vehicle Operating Costs</t>
  </si>
  <si>
    <t>Build Vehicle Operating Costs</t>
  </si>
  <si>
    <t>Discounted Total</t>
  </si>
  <si>
    <t>Applicants should fill out this sheet first, before moving on to the remainder of the template sheets.</t>
  </si>
  <si>
    <t xml:space="preserve">In this "Capital Costs" sheet,  values should be entered as year-of-expenditure dollars. The template will automatically apply discounting to all costs and benefits for you. </t>
  </si>
  <si>
    <t>Business</t>
  </si>
  <si>
    <t>All Purpose</t>
  </si>
  <si>
    <t>Walking, Cycling, Waiting, Standing, and Transfer Time</t>
  </si>
  <si>
    <t>Commercial Vehicle Operators</t>
  </si>
  <si>
    <t>Personal</t>
  </si>
  <si>
    <t>Pedestrians</t>
  </si>
  <si>
    <t>Cyclists</t>
  </si>
  <si>
    <t>Vehicles</t>
  </si>
  <si>
    <t>Trucks</t>
  </si>
  <si>
    <t>Trains</t>
  </si>
  <si>
    <t>No Build</t>
  </si>
  <si>
    <t>Build</t>
  </si>
  <si>
    <t>[Other Modes]</t>
  </si>
  <si>
    <t>Light Duty Vehicles</t>
  </si>
  <si>
    <t>Commercial Trucks</t>
  </si>
  <si>
    <t>Applicable Age Range</t>
  </si>
  <si>
    <t>Walking</t>
  </si>
  <si>
    <t>Cycling</t>
  </si>
  <si>
    <t>---------------------------------------------------------------------------------------------------------------------------------------------------------------------------------------------------------------</t>
  </si>
  <si>
    <t>-------------------------------------------------------------------------------------------------------------------------------------------------------------------------------------------------------------</t>
  </si>
  <si>
    <t>What You Need</t>
  </si>
  <si>
    <t>Notes</t>
  </si>
  <si>
    <t>Parameter Values</t>
  </si>
  <si>
    <t>-</t>
  </si>
  <si>
    <r>
      <t>Applicable Age Range</t>
    </r>
    <r>
      <rPr>
        <vertAlign val="superscript"/>
        <sz val="11"/>
        <color theme="0"/>
        <rFont val="Calibri"/>
        <family val="2"/>
        <scheme val="minor"/>
      </rPr>
      <t>3</t>
    </r>
  </si>
  <si>
    <r>
      <t>NO</t>
    </r>
    <r>
      <rPr>
        <vertAlign val="subscript"/>
        <sz val="11"/>
        <color theme="0"/>
        <rFont val="Times New Roman"/>
        <family val="1"/>
      </rPr>
      <t>X</t>
    </r>
  </si>
  <si>
    <r>
      <t>SO</t>
    </r>
    <r>
      <rPr>
        <vertAlign val="subscript"/>
        <sz val="11"/>
        <color theme="0"/>
        <rFont val="Times New Roman"/>
        <family val="1"/>
      </rPr>
      <t>X</t>
    </r>
  </si>
  <si>
    <r>
      <t>PM</t>
    </r>
    <r>
      <rPr>
        <vertAlign val="subscript"/>
        <sz val="11"/>
        <color theme="0"/>
        <rFont val="Times New Roman"/>
        <family val="1"/>
      </rPr>
      <t>2.5</t>
    </r>
    <r>
      <rPr>
        <sz val="11"/>
        <color theme="0"/>
        <rFont val="Times New Roman"/>
        <family val="1"/>
      </rPr>
      <t>**</t>
    </r>
  </si>
  <si>
    <r>
      <t>CO</t>
    </r>
    <r>
      <rPr>
        <vertAlign val="subscript"/>
        <sz val="11"/>
        <color theme="0"/>
        <rFont val="Times New Roman"/>
        <family val="1"/>
      </rPr>
      <t>2</t>
    </r>
  </si>
  <si>
    <t>Project Information</t>
  </si>
  <si>
    <t>Table 1. Project Information</t>
  </si>
  <si>
    <t>Variable</t>
  </si>
  <si>
    <t>Value</t>
  </si>
  <si>
    <t>If you do not wish to use this sheet, simply leave the values blank and move on to the next sheet.</t>
  </si>
  <si>
    <t xml:space="preserve">Users are free to use only the necessary columns for their application and/or to add additional columns as necessary. </t>
  </si>
  <si>
    <t>Table 1. BCA Results</t>
  </si>
  <si>
    <t>Table 1. Volumes by Mode</t>
  </si>
  <si>
    <t>Capital Costs</t>
  </si>
  <si>
    <t>Benefit Cost Analysis Results</t>
  </si>
  <si>
    <t>Summary by Benefit Area</t>
  </si>
  <si>
    <t>Operations and Maintenance Costs</t>
  </si>
  <si>
    <t>Vehicle Operating Costs</t>
  </si>
  <si>
    <t>Emissions Reduction</t>
  </si>
  <si>
    <r>
      <t>No Build NO</t>
    </r>
    <r>
      <rPr>
        <vertAlign val="subscript"/>
        <sz val="11"/>
        <color theme="0"/>
        <rFont val="Calibri"/>
        <family val="2"/>
        <scheme val="minor"/>
      </rPr>
      <t>x</t>
    </r>
    <r>
      <rPr>
        <sz val="11"/>
        <color theme="0"/>
        <rFont val="Calibri"/>
        <family val="2"/>
        <scheme val="minor"/>
      </rPr>
      <t xml:space="preserve"> (mt)</t>
    </r>
  </si>
  <si>
    <r>
      <t>Build NO</t>
    </r>
    <r>
      <rPr>
        <vertAlign val="subscript"/>
        <sz val="11"/>
        <color theme="0"/>
        <rFont val="Calibri"/>
        <family val="2"/>
        <scheme val="minor"/>
      </rPr>
      <t>x</t>
    </r>
    <r>
      <rPr>
        <sz val="11"/>
        <color theme="0"/>
        <rFont val="Calibri"/>
        <family val="2"/>
        <scheme val="minor"/>
      </rPr>
      <t xml:space="preserve"> (mt)</t>
    </r>
  </si>
  <si>
    <r>
      <t>No Build SO</t>
    </r>
    <r>
      <rPr>
        <vertAlign val="subscript"/>
        <sz val="11"/>
        <color theme="0"/>
        <rFont val="Calibri"/>
        <family val="2"/>
        <scheme val="minor"/>
      </rPr>
      <t>x</t>
    </r>
    <r>
      <rPr>
        <sz val="11"/>
        <color theme="0"/>
        <rFont val="Calibri"/>
        <family val="2"/>
        <scheme val="minor"/>
      </rPr>
      <t xml:space="preserve"> (mt)</t>
    </r>
  </si>
  <si>
    <r>
      <t>Build SO</t>
    </r>
    <r>
      <rPr>
        <vertAlign val="subscript"/>
        <sz val="11"/>
        <color theme="0"/>
        <rFont val="Calibri"/>
        <family val="2"/>
        <scheme val="minor"/>
      </rPr>
      <t>x</t>
    </r>
    <r>
      <rPr>
        <sz val="11"/>
        <color theme="0"/>
        <rFont val="Calibri"/>
        <family val="2"/>
        <scheme val="minor"/>
      </rPr>
      <t xml:space="preserve"> (mt)</t>
    </r>
  </si>
  <si>
    <r>
      <t>No Build PM</t>
    </r>
    <r>
      <rPr>
        <vertAlign val="subscript"/>
        <sz val="11"/>
        <color theme="0"/>
        <rFont val="Calibri"/>
        <family val="2"/>
        <scheme val="minor"/>
      </rPr>
      <t>2.5</t>
    </r>
    <r>
      <rPr>
        <sz val="11"/>
        <color theme="0"/>
        <rFont val="Calibri"/>
        <family val="2"/>
        <scheme val="minor"/>
      </rPr>
      <t xml:space="preserve"> (mt)</t>
    </r>
  </si>
  <si>
    <r>
      <t>Build PM</t>
    </r>
    <r>
      <rPr>
        <vertAlign val="subscript"/>
        <sz val="11"/>
        <color theme="0"/>
        <rFont val="Calibri"/>
        <family val="2"/>
        <scheme val="minor"/>
      </rPr>
      <t>2.5</t>
    </r>
    <r>
      <rPr>
        <sz val="11"/>
        <color theme="0"/>
        <rFont val="Calibri"/>
        <family val="2"/>
        <scheme val="minor"/>
      </rPr>
      <t xml:space="preserve"> (mt)</t>
    </r>
  </si>
  <si>
    <r>
      <t>No Build CO</t>
    </r>
    <r>
      <rPr>
        <vertAlign val="subscript"/>
        <sz val="11"/>
        <color theme="0"/>
        <rFont val="Calibri"/>
        <family val="2"/>
        <scheme val="minor"/>
      </rPr>
      <t>2</t>
    </r>
    <r>
      <rPr>
        <sz val="11"/>
        <color theme="0"/>
        <rFont val="Calibri"/>
        <family val="2"/>
        <scheme val="minor"/>
      </rPr>
      <t xml:space="preserve"> (mt)</t>
    </r>
  </si>
  <si>
    <r>
      <t>Build CO</t>
    </r>
    <r>
      <rPr>
        <vertAlign val="subscript"/>
        <sz val="11"/>
        <color theme="0"/>
        <rFont val="Calibri"/>
        <family val="2"/>
        <scheme val="minor"/>
      </rPr>
      <t>2</t>
    </r>
    <r>
      <rPr>
        <sz val="11"/>
        <color theme="0"/>
        <rFont val="Calibri"/>
        <family val="2"/>
        <scheme val="minor"/>
      </rPr>
      <t xml:space="preserve"> (mt)</t>
    </r>
  </si>
  <si>
    <r>
      <t>NO</t>
    </r>
    <r>
      <rPr>
        <vertAlign val="subscript"/>
        <sz val="11"/>
        <color theme="0"/>
        <rFont val="Calibri"/>
        <family val="2"/>
        <scheme val="minor"/>
      </rPr>
      <t>x</t>
    </r>
  </si>
  <si>
    <r>
      <t>SO</t>
    </r>
    <r>
      <rPr>
        <vertAlign val="subscript"/>
        <sz val="11"/>
        <color theme="0"/>
        <rFont val="Calibri"/>
        <family val="2"/>
        <scheme val="minor"/>
      </rPr>
      <t>x</t>
    </r>
  </si>
  <si>
    <r>
      <t>PM</t>
    </r>
    <r>
      <rPr>
        <vertAlign val="subscript"/>
        <sz val="11"/>
        <color theme="0"/>
        <rFont val="Calibri"/>
        <family val="2"/>
        <scheme val="minor"/>
      </rPr>
      <t>2.5</t>
    </r>
  </si>
  <si>
    <r>
      <t>CO</t>
    </r>
    <r>
      <rPr>
        <vertAlign val="subscript"/>
        <sz val="11"/>
        <color theme="0"/>
        <rFont val="Calibri"/>
        <family val="2"/>
        <scheme val="minor"/>
      </rPr>
      <t>2</t>
    </r>
  </si>
  <si>
    <r>
      <t>Non-CO</t>
    </r>
    <r>
      <rPr>
        <vertAlign val="subscript"/>
        <sz val="11"/>
        <color theme="0"/>
        <rFont val="Calibri"/>
        <family val="2"/>
        <scheme val="minor"/>
      </rPr>
      <t>2</t>
    </r>
    <r>
      <rPr>
        <sz val="11"/>
        <color theme="0"/>
        <rFont val="Calibri"/>
        <family val="2"/>
        <scheme val="minor"/>
      </rPr>
      <t xml:space="preserve"> Emission Reduction</t>
    </r>
  </si>
  <si>
    <r>
      <t>CO</t>
    </r>
    <r>
      <rPr>
        <vertAlign val="subscript"/>
        <sz val="11"/>
        <color theme="0"/>
        <rFont val="Calibri"/>
        <family val="2"/>
        <scheme val="minor"/>
      </rPr>
      <t>2</t>
    </r>
    <r>
      <rPr>
        <sz val="11"/>
        <color theme="0"/>
        <rFont val="Calibri"/>
        <family val="2"/>
        <scheme val="minor"/>
      </rPr>
      <t xml:space="preserve"> Emission Reduction</t>
    </r>
  </si>
  <si>
    <t>This is an extra benefit sheet for an additional benefit category not captured elsewhere</t>
  </si>
  <si>
    <t xml:space="preserve">Note that if more than four "other benefit" categories are needed, applicants may create a copy of this sheet (and rename accordingly). </t>
  </si>
  <si>
    <t>Additionally, the formulas in the "Total Benefits" column may need to be adjusted to ensure all benefits are being summed correctly.</t>
  </si>
  <si>
    <t>Additionally, the "Summary" sheet will need to be edited to include additional columns for benefits.</t>
  </si>
  <si>
    <t>Table 1. Summary of Benefits</t>
  </si>
  <si>
    <t>Table 2. Summary of Costs</t>
  </si>
  <si>
    <t>Note that not all projects will have benefits in all categories. In such cases, simply leave the input values in that sheet as zeros and move to the next sheet.</t>
  </si>
  <si>
    <t>Table 1. Recommended Monetization Values</t>
  </si>
  <si>
    <t>Table 2. Safety</t>
  </si>
  <si>
    <t>Table 2. Travel Time Savings</t>
  </si>
  <si>
    <t>Table 2. Vehicle Operating Costs</t>
  </si>
  <si>
    <t>Table 2. Amenity Benefits</t>
  </si>
  <si>
    <t>Table 2. Health Benefits</t>
  </si>
  <si>
    <t>Table 1. Other Benefit</t>
  </si>
  <si>
    <t xml:space="preserve">For recommended monetization values, please refer to the Parameter Values tab directly. </t>
  </si>
  <si>
    <t>There are numerous potential values for pedestrian facilities, bicycle facilities, transit vehicles, and transit stations.</t>
  </si>
  <si>
    <t>Table 1. Operations and Maintenance</t>
  </si>
  <si>
    <t>Table 1. Capital Costs</t>
  </si>
  <si>
    <r>
      <t xml:space="preserve">•  	</t>
    </r>
    <r>
      <rPr>
        <b/>
        <sz val="11"/>
        <rFont val="Calibri"/>
        <family val="2"/>
        <scheme val="minor"/>
      </rPr>
      <t xml:space="preserve">Deleting a Tab. </t>
    </r>
    <r>
      <rPr>
        <sz val="11"/>
        <rFont val="Calibri"/>
        <family val="2"/>
        <scheme val="minor"/>
      </rPr>
      <t>Do not delete tabs. If a tab is not needed, simply skip it.</t>
    </r>
  </si>
  <si>
    <t>Avoided Externalities</t>
  </si>
  <si>
    <t>Congestion Cost per VMT</t>
  </si>
  <si>
    <t>Noise Cost per VMT</t>
  </si>
  <si>
    <t>Safety Cost per VMT</t>
  </si>
  <si>
    <t>Table 2. Avoided Externality Benefits</t>
  </si>
  <si>
    <t>Avoided Highway Externality</t>
  </si>
  <si>
    <r>
      <t xml:space="preserve">•  	</t>
    </r>
    <r>
      <rPr>
        <b/>
        <sz val="11"/>
        <rFont val="Calibri"/>
        <family val="2"/>
        <scheme val="minor"/>
      </rPr>
      <t xml:space="preserve">Build vs No Build. </t>
    </r>
    <r>
      <rPr>
        <sz val="11"/>
        <rFont val="Calibri"/>
        <family val="2"/>
        <scheme val="minor"/>
      </rPr>
      <t>If you only have data for the difference between the Build and No Build scenarios, enter this data into the "Build" column and leave the "No Build" values at $0. This will still appropriately estimate the benefit</t>
    </r>
  </si>
  <si>
    <t xml:space="preserve">All values entered into input cells in this sheet should be entered as undiscounted 2022 dollar values. The template will automatically apply discounting to all costs and benefits for you. </t>
  </si>
  <si>
    <t>&lt;-The BCR will be estimated once capital costs are entered in the 'Capital Cost' sheet</t>
  </si>
  <si>
    <t>Table A-1a: Value of Reduced Fatalities, Injuries, and Crashes</t>
  </si>
  <si>
    <t>PDO Crash</t>
  </si>
  <si>
    <t>Table A-2: Value of Travel Time Savings</t>
  </si>
  <si>
    <t>(2022 $ per person-hour)</t>
  </si>
  <si>
    <t>1)  Values for personal travel based on local travel values as described in USDOT’s Value of Travel Time guidance. Where applicants also have specific information on the mix of local versus long-distance travel (i.e., trips over 50 miles in length) on a facility, then the local travel values of time may be blended with the long-distance personal travel value of $25.10 per hour.</t>
  </si>
  <si>
    <t>3)  Note that business travel does not include commuting travel, which should be valued at the personal travel rate. Travel on high-speed rail service that would be competitive with air travel should be valued at $47.70 per hour for personal travel and $80.20 for business travel.</t>
  </si>
  <si>
    <t>Table A-3: Average Vehicle Occupancy Rates for Highway Passenger Vehicles</t>
  </si>
  <si>
    <t>Table A-4: Vehicle Operating Costs</t>
  </si>
  <si>
    <t>Recommended Value per Mile (2022 $)</t>
  </si>
  <si>
    <t>Table A-5: Train Operating and Social Costs</t>
  </si>
  <si>
    <t>*Applicants should carefully note whether their emissions data is reported in short tons or metric tons. A metric ton is equal to 1.1023 short tons.</t>
  </si>
  <si>
    <t>Train and Movement Type</t>
  </si>
  <si>
    <t>Idling</t>
  </si>
  <si>
    <t>Freight Train</t>
  </si>
  <si>
    <t>Commuter Train</t>
  </si>
  <si>
    <t>Amtrak Long-Distance</t>
  </si>
  <si>
    <t>Amtrak State-Supported</t>
  </si>
  <si>
    <t>Hauling</t>
  </si>
  <si>
    <t>All Movements</t>
  </si>
  <si>
    <t>Freight Railcar</t>
  </si>
  <si>
    <t>Operating Costs</t>
  </si>
  <si>
    <t>Recommended Value per Hour (2022 $)</t>
  </si>
  <si>
    <t>1)  Includes fuel cost, depreciation, and labor cost which should be discounted at 3.1 percent.</t>
  </si>
  <si>
    <r>
      <t>Operating Costs</t>
    </r>
    <r>
      <rPr>
        <vertAlign val="superscript"/>
        <sz val="11"/>
        <color theme="0"/>
        <rFont val="Times New Roman"/>
        <family val="1"/>
      </rPr>
      <t>1</t>
    </r>
  </si>
  <si>
    <r>
      <t>Non-CO</t>
    </r>
    <r>
      <rPr>
        <vertAlign val="subscript"/>
        <sz val="11"/>
        <color theme="0"/>
        <rFont val="Times New Roman"/>
        <family val="1"/>
      </rPr>
      <t>2</t>
    </r>
    <r>
      <rPr>
        <sz val="11"/>
        <color theme="0"/>
        <rFont val="Times New Roman"/>
        <family val="1"/>
      </rPr>
      <t xml:space="preserve"> Emission Costs</t>
    </r>
    <r>
      <rPr>
        <vertAlign val="superscript"/>
        <sz val="11"/>
        <color theme="0"/>
        <rFont val="Times New Roman"/>
        <family val="1"/>
      </rPr>
      <t>2</t>
    </r>
  </si>
  <si>
    <r>
      <t>CO</t>
    </r>
    <r>
      <rPr>
        <vertAlign val="subscript"/>
        <sz val="11"/>
        <color theme="0"/>
        <rFont val="Times New Roman"/>
        <family val="1"/>
      </rPr>
      <t>2</t>
    </r>
    <r>
      <rPr>
        <sz val="11"/>
        <color theme="0"/>
        <rFont val="Times New Roman"/>
        <family val="1"/>
      </rPr>
      <t xml:space="preserve"> Costs</t>
    </r>
    <r>
      <rPr>
        <vertAlign val="superscript"/>
        <sz val="11"/>
        <color theme="0"/>
        <rFont val="Times New Roman"/>
        <family val="1"/>
      </rPr>
      <t>2</t>
    </r>
  </si>
  <si>
    <t>2)  Emissions are based on the current diesel-electric locomotive fleet average, and thus the emission values above should not be applied in cases where new locomotives are being acquired or in cases of electrified rail. The monetization applies the 2035-year emission value to approximate increasing emission damage costs over time. Non-CO2 emission costs should be discounted at 3.1 percent and CO2 emission costs should be discounted at 2.0 percent.</t>
  </si>
  <si>
    <t>Multiplier to Adjust to Real 2022 $</t>
  </si>
  <si>
    <r>
      <t>Recommended Value per Person-Mile Walked (2022 $)</t>
    </r>
    <r>
      <rPr>
        <vertAlign val="superscript"/>
        <sz val="11"/>
        <color theme="0"/>
        <rFont val="Times New Roman"/>
        <family val="1"/>
      </rPr>
      <t>1</t>
    </r>
  </si>
  <si>
    <r>
      <t>Recommended Value per Use (2022 $)</t>
    </r>
    <r>
      <rPr>
        <vertAlign val="superscript"/>
        <sz val="11"/>
        <color theme="0"/>
        <rFont val="Times New Roman"/>
        <family val="1"/>
      </rPr>
      <t>1</t>
    </r>
  </si>
  <si>
    <r>
      <t>Recommended Value per Cycling Mile (2022 $)</t>
    </r>
    <r>
      <rPr>
        <vertAlign val="superscript"/>
        <sz val="11"/>
        <color theme="0"/>
        <rFont val="Times New Roman"/>
        <family val="1"/>
      </rPr>
      <t>1</t>
    </r>
  </si>
  <si>
    <t>Recommended Value per User Trip (2022 $)</t>
  </si>
  <si>
    <r>
      <t>Boarding Quality Benefit (Per Boarding) (2022 $)</t>
    </r>
    <r>
      <rPr>
        <vertAlign val="superscript"/>
        <sz val="11"/>
        <color theme="0"/>
        <rFont val="Calibri"/>
        <family val="2"/>
        <scheme val="minor"/>
      </rPr>
      <t>1</t>
    </r>
  </si>
  <si>
    <r>
      <t>Vehicle Ride Quality Benefit (Per Passenger Hour) (2022 $)</t>
    </r>
    <r>
      <rPr>
        <vertAlign val="superscript"/>
        <sz val="11"/>
        <color theme="0"/>
        <rFont val="Calibri"/>
        <family val="2"/>
        <scheme val="minor"/>
      </rPr>
      <t>1</t>
    </r>
  </si>
  <si>
    <r>
      <t>Recommended Value per Induced Trip (2022 $)</t>
    </r>
    <r>
      <rPr>
        <vertAlign val="superscript"/>
        <sz val="11"/>
        <color theme="0"/>
        <rFont val="Calibri"/>
        <family val="2"/>
        <scheme val="minor"/>
      </rPr>
      <t>4</t>
    </r>
  </si>
  <si>
    <r>
      <t>Recommended Value of Cost per Vehicle Mile Traveled (2022 $)</t>
    </r>
    <r>
      <rPr>
        <vertAlign val="superscript"/>
        <sz val="11"/>
        <color theme="0"/>
        <rFont val="Times New Roman"/>
        <family val="1"/>
      </rPr>
      <t>1</t>
    </r>
  </si>
  <si>
    <r>
      <t>Non-CO</t>
    </r>
    <r>
      <rPr>
        <vertAlign val="subscript"/>
        <sz val="11"/>
        <color theme="0"/>
        <rFont val="Times New Roman"/>
        <family val="1"/>
      </rPr>
      <t>2</t>
    </r>
    <r>
      <rPr>
        <sz val="11"/>
        <color theme="0"/>
        <rFont val="Times New Roman"/>
        <family val="1"/>
      </rPr>
      <t xml:space="preserve"> Emission Cost</t>
    </r>
    <r>
      <rPr>
        <vertAlign val="superscript"/>
        <sz val="11"/>
        <color theme="0"/>
        <rFont val="Times New Roman"/>
        <family val="1"/>
      </rPr>
      <t>2</t>
    </r>
  </si>
  <si>
    <r>
      <t>CO</t>
    </r>
    <r>
      <rPr>
        <vertAlign val="subscript"/>
        <sz val="11"/>
        <color theme="0"/>
        <rFont val="Times New Roman"/>
        <family val="1"/>
      </rPr>
      <t>2</t>
    </r>
    <r>
      <rPr>
        <sz val="11"/>
        <color theme="0"/>
        <rFont val="Times New Roman"/>
        <family val="1"/>
      </rPr>
      <t xml:space="preserve"> Emission Cost</t>
    </r>
    <r>
      <rPr>
        <vertAlign val="superscript"/>
        <sz val="11"/>
        <color theme="0"/>
        <rFont val="Times New Roman"/>
        <family val="1"/>
      </rPr>
      <t>2</t>
    </r>
  </si>
  <si>
    <t>2)   Emission rates are based on estimates from EPA’s MOVES Model. The monetization applies the 2035-year emission value to approximate increasing emission damage costs over time. Non-CO2 emission damages should be discounted at 3.1 percent, while CO2 emission damages should be discounted at 2.0 percent.</t>
  </si>
  <si>
    <t>1)   Congestion costs updated from the 1997 Highway Cost Allocation Study to reflect increased traffic volumes, changes in vehicle occupancy, and increases in the value of time per person-hour since that time. Both congestion and noise costs are also adjusted from 1994 dollars to 2022 dollars using the GDP deflator.</t>
  </si>
  <si>
    <r>
      <t>No Build Non-CO</t>
    </r>
    <r>
      <rPr>
        <vertAlign val="subscript"/>
        <sz val="11"/>
        <color theme="0"/>
        <rFont val="Calibri"/>
        <family val="2"/>
        <scheme val="minor"/>
      </rPr>
      <t>2</t>
    </r>
    <r>
      <rPr>
        <sz val="11"/>
        <color theme="0"/>
        <rFont val="Calibri"/>
        <family val="2"/>
        <scheme val="minor"/>
      </rPr>
      <t xml:space="preserve"> Emission Costs ($)</t>
    </r>
  </si>
  <si>
    <r>
      <t>Build Non-CO</t>
    </r>
    <r>
      <rPr>
        <vertAlign val="subscript"/>
        <sz val="11"/>
        <color theme="0"/>
        <rFont val="Calibri"/>
        <family val="2"/>
        <scheme val="minor"/>
      </rPr>
      <t>2</t>
    </r>
    <r>
      <rPr>
        <sz val="11"/>
        <color theme="0"/>
        <rFont val="Calibri"/>
        <family val="2"/>
        <scheme val="minor"/>
      </rPr>
      <t xml:space="preserve"> Emission Costs ($)</t>
    </r>
  </si>
  <si>
    <r>
      <t>No Build CO</t>
    </r>
    <r>
      <rPr>
        <vertAlign val="subscript"/>
        <sz val="11"/>
        <color theme="0"/>
        <rFont val="Calibri"/>
        <family val="2"/>
        <scheme val="minor"/>
      </rPr>
      <t>2</t>
    </r>
    <r>
      <rPr>
        <sz val="11"/>
        <color theme="0"/>
        <rFont val="Calibri"/>
        <family val="2"/>
        <scheme val="minor"/>
      </rPr>
      <t xml:space="preserve"> Emission Costs ($)</t>
    </r>
  </si>
  <si>
    <r>
      <t>Build CO</t>
    </r>
    <r>
      <rPr>
        <vertAlign val="subscript"/>
        <sz val="11"/>
        <color theme="0"/>
        <rFont val="Calibri"/>
        <family val="2"/>
        <scheme val="minor"/>
      </rPr>
      <t>2</t>
    </r>
    <r>
      <rPr>
        <sz val="11"/>
        <color theme="0"/>
        <rFont val="Calibri"/>
        <family val="2"/>
        <scheme val="minor"/>
      </rPr>
      <t xml:space="preserve"> Emission Costs ($)</t>
    </r>
  </si>
  <si>
    <t>Table 2. Emissions</t>
  </si>
  <si>
    <r>
      <t>Non-CO</t>
    </r>
    <r>
      <rPr>
        <vertAlign val="subscript"/>
        <sz val="11"/>
        <color theme="1"/>
        <rFont val="Calibri"/>
        <family val="2"/>
        <scheme val="minor"/>
      </rPr>
      <t>2</t>
    </r>
    <r>
      <rPr>
        <sz val="11"/>
        <color theme="1"/>
        <rFont val="Calibri"/>
        <family val="2"/>
        <scheme val="minor"/>
      </rPr>
      <t xml:space="preserve"> Emissions</t>
    </r>
  </si>
  <si>
    <r>
      <t>CO</t>
    </r>
    <r>
      <rPr>
        <vertAlign val="subscript"/>
        <sz val="11"/>
        <color theme="1"/>
        <rFont val="Calibri"/>
        <family val="2"/>
        <scheme val="minor"/>
      </rPr>
      <t>2</t>
    </r>
    <r>
      <rPr>
        <sz val="11"/>
        <color theme="1"/>
        <rFont val="Calibri"/>
        <family val="2"/>
        <scheme val="minor"/>
      </rPr>
      <t xml:space="preserve"> Emissions</t>
    </r>
  </si>
  <si>
    <t>Table 1. Emission Costs per VMT and Train-Hour</t>
  </si>
  <si>
    <t>First Year of Project Development/Construction</t>
  </si>
  <si>
    <t xml:space="preserve">Unique to this sheet, applicants may either input monetized emissions in 2022 dollars OR enter the direct emission amounts in the table below, in which case they must be entered in the form of METRIC TONS. A metric ton is equal to 1.1023 short tons. </t>
  </si>
  <si>
    <t>Table 2. Residual Value</t>
  </si>
  <si>
    <t>Table 1. Useful Life</t>
  </si>
  <si>
    <t>Project Component</t>
  </si>
  <si>
    <t>[Text Describing Project Component]</t>
  </si>
  <si>
    <t>Useful Life (Years)</t>
  </si>
  <si>
    <t>Capital Cost (2022 $)</t>
  </si>
  <si>
    <t>Recommended Value per Induced Trip (2022 $)</t>
  </si>
  <si>
    <t>Monetized Value (2022 $)</t>
  </si>
  <si>
    <t>Hourly Value (2022 $)</t>
  </si>
  <si>
    <r>
      <t xml:space="preserve">• </t>
    </r>
    <r>
      <rPr>
        <b/>
        <sz val="11"/>
        <rFont val="Calibri"/>
        <family val="2"/>
        <scheme val="minor"/>
      </rPr>
      <t>Input, Optional, and No-Input cells.</t>
    </r>
  </si>
  <si>
    <r>
      <rPr>
        <b/>
        <sz val="11"/>
        <rFont val="Calibri"/>
        <family val="2"/>
        <scheme val="minor"/>
      </rPr>
      <t>•  Parameter Values.</t>
    </r>
    <r>
      <rPr>
        <sz val="11"/>
        <rFont val="Calibri"/>
        <family val="2"/>
        <scheme val="minor"/>
      </rPr>
      <t xml:space="preserve"> This template provides a copy of the Appendix A tables from the USDOT BCA guidance document in a spreadsheet format, located on the "Parameter Values" sheet. </t>
    </r>
  </si>
  <si>
    <t>Source: USDOT BCA Guidance (Appendix A)</t>
  </si>
  <si>
    <t>This sheet provides a copy of parameter and monetization values from Appendix A of the USDOT BCA Guidance, and is provided for convenience.</t>
  </si>
  <si>
    <t>User Volumes</t>
  </si>
  <si>
    <t>Users can use whichever units are of interest to their application (for example: number of users, average annual daily traffic, person miles traveled, vehicle miles traveled).</t>
  </si>
  <si>
    <t>Whether amounts are entered in dollar form OR direct units of emissions, the template will automatically apply discounting to all costs and benefits for you.</t>
  </si>
  <si>
    <t xml:space="preserve">To calculate overall residual value for the entire project automatically, simply enter a useful life in the first row of Table 1 below. </t>
  </si>
  <si>
    <t>Total Residual Value</t>
  </si>
  <si>
    <t>Overall Project if One Component</t>
  </si>
  <si>
    <t>If there are multiple distinct components with unique useful lives, use multiple rows as needed and override the formula and names in the input cells of Table 1 below.</t>
  </si>
  <si>
    <t>&lt;-For project development costs prior to the model base year, enter into the "Capital Cost" tab in the cell for previously incurred costs</t>
  </si>
  <si>
    <t>For projects that involve capacity expansion or represent purely operational improvements, no residual value should be assumed.</t>
  </si>
  <si>
    <t>To remove the residual value, please enter "0" in the blue cell below in lieu of the automatic calculation</t>
  </si>
  <si>
    <t>Applicants should use this sheet for general operations and maintenance, as well as any recapitalization costs that will be needed for project components over the course of the analysis period.</t>
  </si>
  <si>
    <t>To avoid double-counting of benefits, applicants should not enter the same emission data as BOTH a dollar value and as units of emissions.</t>
  </si>
  <si>
    <t>Unique to this sheet, the template will automatically apply the correct monetization values for units of emissions.</t>
  </si>
  <si>
    <t>USDOT Benefit-Cost Analysis Spreadsheet Template</t>
  </si>
  <si>
    <t>What is the USDOT Benefit-Cost Analysis Spreadsheet Template?</t>
  </si>
  <si>
    <t xml:space="preserve">The USDOT Benefit-Cost Analysis Spreadsheet Template is being offered as a resource to applicants to help them get started on their BCA. Applicants are NOT required to use this template, it is simply offered as a convenience. </t>
  </si>
  <si>
    <t>•	  Understanding of the project and the problem it is intended to solve.</t>
  </si>
  <si>
    <t>•	  The estimated costs of the project.</t>
  </si>
  <si>
    <t>•	  Information needed to estimate the benefits of the project (e.g., number users, baseline conditions, measures of effectiveness, expected service life).</t>
  </si>
  <si>
    <r>
      <t xml:space="preserve">      o Green, </t>
    </r>
    <r>
      <rPr>
        <b/>
        <sz val="11"/>
        <rFont val="Calibri"/>
        <family val="2"/>
        <scheme val="minor"/>
      </rPr>
      <t>bold</t>
    </r>
    <r>
      <rPr>
        <sz val="11"/>
        <rFont val="Calibri"/>
        <family val="2"/>
        <scheme val="minor"/>
      </rPr>
      <t xml:space="preserve">, and </t>
    </r>
    <r>
      <rPr>
        <u/>
        <sz val="11"/>
        <rFont val="Calibri"/>
        <family val="2"/>
        <scheme val="minor"/>
      </rPr>
      <t>underlined</t>
    </r>
    <r>
      <rPr>
        <sz val="11"/>
        <rFont val="Calibri"/>
        <family val="2"/>
        <scheme val="minor"/>
      </rPr>
      <t xml:space="preserve"> cells represent user input cells. These cells are available for input from the user.</t>
    </r>
  </si>
  <si>
    <r>
      <t xml:space="preserve">      o Blue and </t>
    </r>
    <r>
      <rPr>
        <i/>
        <sz val="11"/>
        <rFont val="Calibri"/>
        <family val="2"/>
        <scheme val="minor"/>
      </rPr>
      <t xml:space="preserve">italic </t>
    </r>
    <r>
      <rPr>
        <sz val="11"/>
        <rFont val="Calibri"/>
        <family val="2"/>
        <scheme val="minor"/>
      </rPr>
      <t>cells represent cells where the user may want to edit the formula depending on their project details</t>
    </r>
  </si>
  <si>
    <t xml:space="preserve">      o Gray and plain text cells represent a cell that does not require user input, and should not be edited.</t>
  </si>
  <si>
    <t>Model Date</t>
  </si>
  <si>
    <t>&lt;-See USDOT BCA Guidance for discussion of how to determine the appropriate operational period length</t>
  </si>
  <si>
    <t>This is an optional sheet to aid in displaying user volumes, note that it does not automatically link to any other sheet and is provided for convenience and organizational purposes.</t>
  </si>
  <si>
    <t>Cost in Constant Dollars (2022 $)</t>
  </si>
  <si>
    <t>Annual Inflation Rate Used to Convert Constant Dollars to Year-of-Expenditure Dollars</t>
  </si>
  <si>
    <t>Previously Incurred Costs (in 2022 $)</t>
  </si>
  <si>
    <t>Other Highway Use Externalities</t>
  </si>
  <si>
    <t>Undiscounted Total</t>
  </si>
  <si>
    <t>Table A-1b: Value of Reduced Fatal, Injury, and PDO Crashes</t>
  </si>
  <si>
    <t>To manually calculate the residual value, please enter your estimated value in the blue italicized cell below in lieu of the automatic calculation</t>
  </si>
  <si>
    <t>Stripping</t>
  </si>
  <si>
    <t>Lighting</t>
  </si>
  <si>
    <t>Landscaping</t>
  </si>
  <si>
    <t>Drainage</t>
  </si>
  <si>
    <t>Bridge Painting</t>
  </si>
  <si>
    <t>PCF TS</t>
  </si>
  <si>
    <t>TW</t>
  </si>
  <si>
    <t>K</t>
  </si>
  <si>
    <t>A</t>
  </si>
  <si>
    <t>B</t>
  </si>
  <si>
    <t>C</t>
  </si>
  <si>
    <t>O</t>
  </si>
  <si>
    <t>Per annum</t>
  </si>
  <si>
    <t>Cost</t>
  </si>
  <si>
    <t>Ped</t>
  </si>
  <si>
    <t>Bike</t>
  </si>
  <si>
    <t>Mitigation</t>
  </si>
  <si>
    <t>Ped Signal Timing</t>
  </si>
  <si>
    <t>Build Safety Cost Reduction</t>
  </si>
  <si>
    <t>Bike Accomodations</t>
  </si>
  <si>
    <t>Roundabout</t>
  </si>
  <si>
    <t>CRF</t>
  </si>
  <si>
    <t>https://oklahoma.gov/content/dam/ok/en/odot/federal-grants/raise/2024/multimodal-improvements-to-safely-connect-tulsa-at-us-75-and-81st-street-interchange/preliminary-engineering-and-reports/AICP%20Greg%20Griffin.pdf</t>
  </si>
  <si>
    <t>Share</t>
  </si>
  <si>
    <t>Commute</t>
  </si>
  <si>
    <t>Estimated Trips based on 2000 ADT of 9000</t>
  </si>
  <si>
    <t>Bicycle and Pedestrian Bridge</t>
  </si>
  <si>
    <t>Traveling over existing Division Street Bridge</t>
  </si>
  <si>
    <t>New Bridge</t>
  </si>
  <si>
    <t>Dist (ft)</t>
  </si>
  <si>
    <t>Hours</t>
  </si>
  <si>
    <t>Corridor ADT in 2000</t>
  </si>
  <si>
    <t>Pop</t>
  </si>
  <si>
    <t>Growth Rate</t>
  </si>
  <si>
    <t>per annum</t>
  </si>
  <si>
    <t>Total Trips</t>
  </si>
  <si>
    <t>Sharrow</t>
  </si>
  <si>
    <t>Dedicated</t>
  </si>
  <si>
    <t>per incident KABCO</t>
  </si>
  <si>
    <t>per incident KABC</t>
  </si>
  <si>
    <t>10% Speed Reduction</t>
  </si>
  <si>
    <t>https://pedbikesafe.org/PEDSAFE/countermeasures_detail.cfm?CM_NUM=23#:~:text=Two%2Dway%20streets%20may%20reduce,for%20pedestrians%20crossing%20the%20road.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</si>
</sst>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6" formatCode="&quot;$&quot;#,##0_);[Red]\(&quot;$&quot;#,##0\)"/>
    <numFmt numFmtId="8" formatCode="&quot;$&quot;#,##0.00_);[Red]\(&quot;$&quot;#,##0.00\)"/>
    <numFmt numFmtId="44" formatCode="_(&quot;$&quot;* #,##0.00_);_(&quot;$&quot;* \(#,##0.00\);_(&quot;$&quot;* &quot;-&quot;??_);_(@_)"/>
    <numFmt numFmtId="43" formatCode="_(* #,##0.00_);_(* \(#,##0.00\);_(* &quot;-&quot;??_);_(@_)"/>
    <numFmt numFmtId="164" formatCode="&quot;$&quot;#,##0.00"/>
    <numFmt numFmtId="165" formatCode="&quot;$&quot;#,##0"/>
    <numFmt numFmtId="166" formatCode="&quot;$&quot;#,##0.0000"/>
    <numFmt numFmtId="167" formatCode="&quot;$&quot;#,##0.000_);[Red]\(&quot;$&quot;#,##0.000\)"/>
    <numFmt numFmtId="168" formatCode="&quot;$&quot;#,##0.0000_);[Red]\(&quot;$&quot;#,##0.0000\)"/>
    <numFmt numFmtId="169" formatCode="&quot;$&quot;#,##0.000"/>
    <numFmt numFmtId="170" formatCode="_(&quot;$&quot;* #,##0_);_(&quot;$&quot;* \(#,##0\);_(&quot;$&quot;* &quot;-&quot;??_);_(@_)"/>
  </numFmts>
  <fonts count="32" x14ac:knownFonts="1">
    <font>
      <sz val="11"/>
      <color theme="1"/>
      <name val="Calibri"/>
      <family val="2"/>
      <scheme val="minor"/>
    </font>
    <font>
      <u/>
      <sz val="11"/>
      <color theme="10"/>
      <name val="Calibri"/>
      <family val="2"/>
      <scheme val="minor"/>
    </font>
    <font>
      <sz val="11"/>
      <color rgb="FF1F497D"/>
      <name val="Times New Roman"/>
      <family val="1"/>
    </font>
    <font>
      <vertAlign val="superscript"/>
      <sz val="11"/>
      <color rgb="FF1F497D"/>
      <name val="Times New Roman"/>
      <family val="1"/>
    </font>
    <font>
      <vertAlign val="superscript"/>
      <sz val="11"/>
      <color theme="1"/>
      <name val="Calibri"/>
      <family val="2"/>
      <scheme val="minor"/>
    </font>
    <font>
      <b/>
      <i/>
      <sz val="11"/>
      <color theme="8" tint="-0.249977111117893"/>
      <name val="Times New Roman"/>
      <family val="1"/>
    </font>
    <font>
      <sz val="11"/>
      <color theme="1"/>
      <name val="Times New Roman"/>
      <family val="1"/>
    </font>
    <font>
      <vertAlign val="superscript"/>
      <sz val="11"/>
      <color theme="1"/>
      <name val="Times New Roman"/>
      <family val="1"/>
    </font>
    <font>
      <vertAlign val="subscript"/>
      <sz val="11"/>
      <color rgb="FF1F497D"/>
      <name val="Times New Roman"/>
      <family val="1"/>
    </font>
    <font>
      <b/>
      <u/>
      <sz val="11"/>
      <color theme="1"/>
      <name val="Calibri"/>
      <family val="2"/>
      <scheme val="minor"/>
    </font>
    <font>
      <i/>
      <sz val="11"/>
      <color theme="1"/>
      <name val="Calibri"/>
      <family val="2"/>
      <scheme val="minor"/>
    </font>
    <font>
      <sz val="11"/>
      <color theme="1"/>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b/>
      <sz val="11"/>
      <color theme="0"/>
      <name val="Calibri"/>
      <family val="2"/>
      <scheme val="minor"/>
    </font>
    <font>
      <sz val="11"/>
      <color theme="0"/>
      <name val="Calibri"/>
      <family val="2"/>
      <scheme val="minor"/>
    </font>
    <font>
      <b/>
      <sz val="15"/>
      <name val="Calibri"/>
      <family val="2"/>
      <scheme val="minor"/>
    </font>
    <font>
      <sz val="12"/>
      <color theme="1"/>
      <name val="Calibri"/>
      <family val="2"/>
      <scheme val="minor"/>
    </font>
    <font>
      <sz val="11"/>
      <name val="Calibri"/>
      <family val="2"/>
      <scheme val="minor"/>
    </font>
    <font>
      <b/>
      <sz val="11"/>
      <name val="Calibri"/>
      <family val="2"/>
      <scheme val="minor"/>
    </font>
    <font>
      <b/>
      <sz val="16"/>
      <color theme="0"/>
      <name val="Calibri"/>
      <family val="2"/>
      <scheme val="minor"/>
    </font>
    <font>
      <b/>
      <sz val="11"/>
      <color theme="0"/>
      <name val="Times New Roman"/>
      <family val="1"/>
    </font>
    <font>
      <sz val="11"/>
      <color theme="0"/>
      <name val="Times New Roman"/>
      <family val="1"/>
    </font>
    <font>
      <vertAlign val="superscript"/>
      <sz val="11"/>
      <color theme="0"/>
      <name val="Times New Roman"/>
      <family val="1"/>
    </font>
    <font>
      <vertAlign val="superscript"/>
      <sz val="11"/>
      <color theme="0"/>
      <name val="Calibri"/>
      <family val="2"/>
      <scheme val="minor"/>
    </font>
    <font>
      <vertAlign val="subscript"/>
      <sz val="11"/>
      <color theme="0"/>
      <name val="Times New Roman"/>
      <family val="1"/>
    </font>
    <font>
      <sz val="14"/>
      <name val="Calibri"/>
      <family val="2"/>
      <scheme val="minor"/>
    </font>
    <font>
      <vertAlign val="subscript"/>
      <sz val="11"/>
      <color theme="0"/>
      <name val="Calibri"/>
      <family val="2"/>
      <scheme val="minor"/>
    </font>
    <font>
      <vertAlign val="subscript"/>
      <sz val="11"/>
      <color theme="1"/>
      <name val="Calibri"/>
      <family val="2"/>
      <scheme val="minor"/>
    </font>
    <font>
      <u/>
      <sz val="11"/>
      <name val="Calibri"/>
      <family val="2"/>
      <scheme val="minor"/>
    </font>
    <font>
      <i/>
      <sz val="11"/>
      <name val="Calibri"/>
      <family val="2"/>
      <scheme val="minor"/>
    </font>
  </fonts>
  <fills count="15">
    <fill>
      <patternFill patternType="none"/>
    </fill>
    <fill>
      <patternFill patternType="gray125"/>
    </fill>
    <fill>
      <patternFill patternType="solid">
        <fgColor theme="9" tint="0.39997558519241921"/>
        <bgColor indexed="64"/>
      </patternFill>
    </fill>
    <fill>
      <patternFill patternType="solid">
        <fgColor theme="0" tint="-0.249977111117893"/>
        <bgColor indexed="64"/>
      </patternFill>
    </fill>
    <fill>
      <patternFill patternType="solid">
        <fgColor theme="0"/>
        <bgColor indexed="64"/>
      </patternFill>
    </fill>
    <fill>
      <patternFill patternType="solid">
        <fgColor rgb="FFA9D08E"/>
        <bgColor indexed="64"/>
      </patternFill>
    </fill>
    <fill>
      <patternFill patternType="solid">
        <fgColor theme="0" tint="-4.9989318521683403E-2"/>
        <bgColor indexed="64"/>
      </patternFill>
    </fill>
    <fill>
      <patternFill patternType="solid">
        <fgColor theme="1"/>
        <bgColor indexed="64"/>
      </patternFill>
    </fill>
    <fill>
      <patternFill patternType="solid">
        <fgColor theme="4"/>
        <bgColor theme="4"/>
      </patternFill>
    </fill>
    <fill>
      <patternFill patternType="solid">
        <fgColor theme="4"/>
        <bgColor indexed="64"/>
      </patternFill>
    </fill>
    <fill>
      <patternFill patternType="solid">
        <fgColor theme="1"/>
        <bgColor theme="1"/>
      </patternFill>
    </fill>
    <fill>
      <patternFill patternType="solid">
        <fgColor theme="1" tint="0.34998626667073579"/>
        <bgColor indexed="64"/>
      </patternFill>
    </fill>
    <fill>
      <patternFill patternType="solid">
        <fgColor theme="0" tint="-0.14999847407452621"/>
        <bgColor indexed="64"/>
      </patternFill>
    </fill>
    <fill>
      <patternFill patternType="solid">
        <fgColor rgb="FFFFFFCC"/>
      </patternFill>
    </fill>
    <fill>
      <patternFill patternType="solid">
        <fgColor theme="8" tint="0.39997558519241921"/>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top/>
      <bottom style="thick">
        <color theme="4"/>
      </bottom>
      <diagonal/>
    </border>
    <border>
      <left/>
      <right/>
      <top/>
      <bottom style="thick">
        <color theme="4" tint="0.499984740745262"/>
      </bottom>
      <diagonal/>
    </border>
    <border>
      <left style="thin">
        <color indexed="64"/>
      </left>
      <right style="thin">
        <color indexed="64"/>
      </right>
      <top style="thick">
        <color theme="4" tint="0.499984740745262"/>
      </top>
      <bottom style="thin">
        <color indexed="64"/>
      </bottom>
      <diagonal/>
    </border>
    <border>
      <left style="thin">
        <color indexed="64"/>
      </left>
      <right style="thin">
        <color indexed="64"/>
      </right>
      <top style="thick">
        <color theme="4" tint="0.499984740745262"/>
      </top>
      <bottom/>
      <diagonal/>
    </border>
    <border>
      <left style="thin">
        <color indexed="64"/>
      </left>
      <right/>
      <top/>
      <bottom style="medium">
        <color indexed="64"/>
      </bottom>
      <diagonal/>
    </border>
    <border>
      <left style="medium">
        <color indexed="64"/>
      </left>
      <right/>
      <top style="medium">
        <color indexed="64"/>
      </top>
      <bottom style="thick">
        <color theme="4"/>
      </bottom>
      <diagonal/>
    </border>
    <border>
      <left style="thin">
        <color rgb="FF000000"/>
      </left>
      <right style="thin">
        <color indexed="64"/>
      </right>
      <top style="thin">
        <color rgb="FF000000"/>
      </top>
      <bottom style="thin">
        <color indexed="64"/>
      </bottom>
      <diagonal/>
    </border>
    <border>
      <left style="thin">
        <color indexed="64"/>
      </left>
      <right style="thin">
        <color indexed="64"/>
      </right>
      <top style="thin">
        <color rgb="FF000000"/>
      </top>
      <bottom style="thin">
        <color indexed="64"/>
      </bottom>
      <diagonal/>
    </border>
    <border>
      <left style="thin">
        <color rgb="FFB2B2B2"/>
      </left>
      <right style="thin">
        <color rgb="FFB2B2B2"/>
      </right>
      <top style="thin">
        <color rgb="FFB2B2B2"/>
      </top>
      <bottom style="thin">
        <color rgb="FFB2B2B2"/>
      </bottom>
      <diagonal/>
    </border>
  </borders>
  <cellStyleXfs count="10">
    <xf numFmtId="0" fontId="0" fillId="0" borderId="0"/>
    <xf numFmtId="0" fontId="1" fillId="0" borderId="0" applyNumberFormat="0" applyFill="0" applyBorder="0" applyAlignment="0" applyProtection="0"/>
    <xf numFmtId="44" fontId="11" fillId="0" borderId="0" applyFont="0" applyFill="0" applyBorder="0" applyAlignment="0" applyProtection="0"/>
    <xf numFmtId="0" fontId="12" fillId="0" borderId="24" applyNumberFormat="0" applyFill="0" applyAlignment="0" applyProtection="0"/>
    <xf numFmtId="0" fontId="13" fillId="0" borderId="25" applyNumberFormat="0" applyFill="0" applyAlignment="0" applyProtection="0"/>
    <xf numFmtId="0" fontId="14" fillId="0" borderId="0" applyNumberFormat="0" applyFill="0" applyBorder="0" applyAlignment="0" applyProtection="0"/>
    <xf numFmtId="0" fontId="18" fillId="0" borderId="0"/>
    <xf numFmtId="0" fontId="1" fillId="0" borderId="0" applyNumberFormat="0" applyFill="0" applyBorder="0" applyAlignment="0" applyProtection="0"/>
    <xf numFmtId="0" fontId="11" fillId="13" borderId="32" applyNumberFormat="0" applyFont="0" applyAlignment="0" applyProtection="0"/>
    <xf numFmtId="43" fontId="11" fillId="0" borderId="0" applyFont="0" applyFill="0" applyBorder="0" applyAlignment="0" applyProtection="0"/>
  </cellStyleXfs>
  <cellXfs count="218">
    <xf numFmtId="0" fontId="0" fillId="0" borderId="0" xfId="0"/>
    <xf numFmtId="0" fontId="0" fillId="3" borderId="0" xfId="0" applyFill="1"/>
    <xf numFmtId="0" fontId="0" fillId="3" borderId="14" xfId="0" applyFill="1" applyBorder="1"/>
    <xf numFmtId="0" fontId="0" fillId="3" borderId="16" xfId="0" applyFill="1" applyBorder="1"/>
    <xf numFmtId="0" fontId="6" fillId="0" borderId="10" xfId="0" applyFont="1" applyBorder="1"/>
    <xf numFmtId="0" fontId="0" fillId="4" borderId="0" xfId="0" applyFill="1"/>
    <xf numFmtId="0" fontId="0" fillId="3" borderId="13" xfId="0" applyFill="1" applyBorder="1"/>
    <xf numFmtId="6" fontId="0" fillId="3" borderId="0" xfId="0" applyNumberFormat="1" applyFill="1"/>
    <xf numFmtId="6" fontId="0" fillId="3" borderId="21" xfId="0" applyNumberFormat="1" applyFill="1" applyBorder="1"/>
    <xf numFmtId="6" fontId="0" fillId="3" borderId="22" xfId="0" applyNumberFormat="1" applyFill="1" applyBorder="1"/>
    <xf numFmtId="0" fontId="0" fillId="0" borderId="7" xfId="0" applyBorder="1"/>
    <xf numFmtId="0" fontId="0" fillId="0" borderId="18" xfId="0" applyBorder="1"/>
    <xf numFmtId="0" fontId="0" fillId="0" borderId="8" xfId="0" applyBorder="1"/>
    <xf numFmtId="0" fontId="0" fillId="0" borderId="9" xfId="0" applyBorder="1"/>
    <xf numFmtId="0" fontId="0" fillId="0" borderId="10" xfId="0" applyBorder="1"/>
    <xf numFmtId="0" fontId="0" fillId="0" borderId="11" xfId="0" applyBorder="1"/>
    <xf numFmtId="0" fontId="0" fillId="0" borderId="19" xfId="0" applyBorder="1"/>
    <xf numFmtId="0" fontId="0" fillId="0" borderId="12" xfId="0" applyBorder="1"/>
    <xf numFmtId="6" fontId="0" fillId="3" borderId="4" xfId="0" applyNumberFormat="1" applyFill="1" applyBorder="1"/>
    <xf numFmtId="165" fontId="0" fillId="3" borderId="3" xfId="0" applyNumberFormat="1" applyFill="1" applyBorder="1"/>
    <xf numFmtId="165" fontId="0" fillId="3" borderId="5" xfId="0" applyNumberFormat="1" applyFill="1" applyBorder="1"/>
    <xf numFmtId="165" fontId="0" fillId="3" borderId="0" xfId="0" applyNumberFormat="1" applyFill="1"/>
    <xf numFmtId="6" fontId="9" fillId="2" borderId="2" xfId="0" applyNumberFormat="1" applyFont="1" applyFill="1" applyBorder="1"/>
    <xf numFmtId="1" fontId="9" fillId="2" borderId="1" xfId="0" applyNumberFormat="1" applyFont="1" applyFill="1" applyBorder="1"/>
    <xf numFmtId="0" fontId="9" fillId="2" borderId="17" xfId="0" applyFont="1" applyFill="1" applyBorder="1" applyAlignment="1">
      <alignment horizontal="right"/>
    </xf>
    <xf numFmtId="0" fontId="0" fillId="3" borderId="15" xfId="0" applyFill="1" applyBorder="1"/>
    <xf numFmtId="6" fontId="0" fillId="3" borderId="20" xfId="0" applyNumberFormat="1" applyFill="1" applyBorder="1"/>
    <xf numFmtId="1" fontId="9" fillId="2" borderId="2" xfId="0" applyNumberFormat="1" applyFont="1" applyFill="1" applyBorder="1"/>
    <xf numFmtId="6" fontId="9" fillId="4" borderId="0" xfId="0" applyNumberFormat="1" applyFont="1" applyFill="1"/>
    <xf numFmtId="6" fontId="0" fillId="4" borderId="0" xfId="0" applyNumberFormat="1" applyFill="1"/>
    <xf numFmtId="1" fontId="0" fillId="3" borderId="13" xfId="0" applyNumberFormat="1" applyFill="1" applyBorder="1"/>
    <xf numFmtId="0" fontId="0" fillId="4" borderId="13" xfId="0" applyFill="1" applyBorder="1"/>
    <xf numFmtId="6" fontId="9" fillId="4" borderId="13" xfId="0" applyNumberFormat="1" applyFont="1" applyFill="1" applyBorder="1"/>
    <xf numFmtId="6" fontId="0" fillId="4" borderId="13" xfId="0" applyNumberFormat="1" applyFill="1" applyBorder="1"/>
    <xf numFmtId="1" fontId="9" fillId="2" borderId="15" xfId="0" applyNumberFormat="1" applyFont="1" applyFill="1" applyBorder="1"/>
    <xf numFmtId="0" fontId="0" fillId="4" borderId="1" xfId="0" applyFill="1" applyBorder="1" applyAlignment="1">
      <alignment vertical="top" wrapText="1"/>
    </xf>
    <xf numFmtId="165" fontId="0" fillId="4" borderId="0" xfId="0" applyNumberFormat="1" applyFill="1"/>
    <xf numFmtId="165" fontId="0" fillId="3" borderId="16" xfId="0" applyNumberFormat="1" applyFill="1" applyBorder="1"/>
    <xf numFmtId="0" fontId="0" fillId="4" borderId="0" xfId="0" applyFill="1" applyAlignment="1">
      <alignment vertical="top" wrapText="1"/>
    </xf>
    <xf numFmtId="164" fontId="0" fillId="4" borderId="1" xfId="0" applyNumberFormat="1" applyFill="1" applyBorder="1" applyAlignment="1">
      <alignment vertical="top" wrapText="1"/>
    </xf>
    <xf numFmtId="165" fontId="0" fillId="4" borderId="1" xfId="0" applyNumberFormat="1" applyFill="1" applyBorder="1" applyAlignment="1">
      <alignment vertical="top" wrapText="1"/>
    </xf>
    <xf numFmtId="0" fontId="9" fillId="5" borderId="1" xfId="0" applyFont="1" applyFill="1" applyBorder="1"/>
    <xf numFmtId="8" fontId="0" fillId="4" borderId="1" xfId="0" applyNumberFormat="1" applyFill="1" applyBorder="1" applyAlignment="1">
      <alignment vertical="top" wrapText="1"/>
    </xf>
    <xf numFmtId="0" fontId="0" fillId="4" borderId="1" xfId="0" applyFill="1" applyBorder="1"/>
    <xf numFmtId="164" fontId="0" fillId="4" borderId="1" xfId="2" applyNumberFormat="1" applyFont="1" applyFill="1" applyBorder="1"/>
    <xf numFmtId="0" fontId="17" fillId="4" borderId="24" xfId="3" applyFont="1" applyFill="1" applyAlignment="1">
      <alignment wrapText="1"/>
    </xf>
    <xf numFmtId="0" fontId="11" fillId="0" borderId="0" xfId="6" quotePrefix="1" applyFont="1"/>
    <xf numFmtId="0" fontId="13" fillId="0" borderId="25" xfId="4" applyFill="1" applyAlignment="1">
      <alignment wrapText="1"/>
    </xf>
    <xf numFmtId="0" fontId="13" fillId="0" borderId="25" xfId="4" applyFill="1" applyAlignment="1"/>
    <xf numFmtId="0" fontId="19" fillId="6" borderId="21" xfId="0" applyFont="1" applyFill="1" applyBorder="1" applyAlignment="1">
      <alignment vertical="center" wrapText="1"/>
    </xf>
    <xf numFmtId="0" fontId="19" fillId="6" borderId="26" xfId="0" applyFont="1" applyFill="1" applyBorder="1" applyAlignment="1">
      <alignment vertical="center" wrapText="1"/>
    </xf>
    <xf numFmtId="0" fontId="19" fillId="6" borderId="21" xfId="0" applyFont="1" applyFill="1" applyBorder="1" applyAlignment="1">
      <alignment horizontal="left" wrapText="1"/>
    </xf>
    <xf numFmtId="0" fontId="19" fillId="6" borderId="21" xfId="0" applyFont="1" applyFill="1" applyBorder="1" applyAlignment="1">
      <alignment horizontal="left"/>
    </xf>
    <xf numFmtId="0" fontId="1" fillId="6" borderId="6" xfId="1" applyFill="1" applyBorder="1" applyAlignment="1">
      <alignment vertical="center" wrapText="1"/>
    </xf>
    <xf numFmtId="0" fontId="19" fillId="6" borderId="27" xfId="0" applyFont="1" applyFill="1" applyBorder="1" applyAlignment="1">
      <alignment vertical="center" wrapText="1"/>
    </xf>
    <xf numFmtId="0" fontId="19" fillId="6" borderId="22" xfId="0" applyFont="1" applyFill="1" applyBorder="1" applyAlignment="1">
      <alignment wrapText="1"/>
    </xf>
    <xf numFmtId="0" fontId="21" fillId="7" borderId="2" xfId="0" applyFont="1" applyFill="1" applyBorder="1"/>
    <xf numFmtId="0" fontId="0" fillId="7" borderId="13" xfId="0" applyFill="1" applyBorder="1"/>
    <xf numFmtId="0" fontId="0" fillId="0" borderId="13" xfId="0" applyBorder="1"/>
    <xf numFmtId="0" fontId="0" fillId="0" borderId="23" xfId="0" applyBorder="1"/>
    <xf numFmtId="0" fontId="0" fillId="0" borderId="4" xfId="0" applyBorder="1"/>
    <xf numFmtId="0" fontId="1" fillId="0" borderId="3" xfId="1" applyBorder="1" applyAlignment="1"/>
    <xf numFmtId="0" fontId="0" fillId="0" borderId="3" xfId="0" applyBorder="1"/>
    <xf numFmtId="0" fontId="5" fillId="0" borderId="3" xfId="0" applyFont="1" applyBorder="1"/>
    <xf numFmtId="0" fontId="6" fillId="0" borderId="0" xfId="0" applyFont="1"/>
    <xf numFmtId="0" fontId="6" fillId="0" borderId="3" xfId="0" applyFont="1" applyBorder="1"/>
    <xf numFmtId="0" fontId="15" fillId="8" borderId="1" xfId="0" applyFont="1" applyFill="1" applyBorder="1" applyAlignment="1">
      <alignment wrapText="1"/>
    </xf>
    <xf numFmtId="0" fontId="2" fillId="0" borderId="1" xfId="0" applyFont="1" applyBorder="1" applyAlignment="1">
      <alignment vertical="center" wrapText="1"/>
    </xf>
    <xf numFmtId="6" fontId="2" fillId="0" borderId="1" xfId="0" applyNumberFormat="1" applyFont="1" applyBorder="1" applyAlignment="1">
      <alignment horizontal="right" vertical="center" wrapText="1"/>
    </xf>
    <xf numFmtId="0" fontId="6" fillId="0" borderId="1" xfId="0" applyFont="1" applyBorder="1"/>
    <xf numFmtId="164" fontId="2" fillId="0" borderId="1" xfId="0" applyNumberFormat="1" applyFont="1" applyBorder="1"/>
    <xf numFmtId="0" fontId="0" fillId="7" borderId="23" xfId="0" applyFill="1" applyBorder="1"/>
    <xf numFmtId="0" fontId="6" fillId="0" borderId="4" xfId="0" applyFont="1" applyBorder="1"/>
    <xf numFmtId="0" fontId="6" fillId="0" borderId="2" xfId="0" applyFont="1" applyBorder="1"/>
    <xf numFmtId="0" fontId="6" fillId="0" borderId="23" xfId="0" applyFont="1" applyBorder="1"/>
    <xf numFmtId="0" fontId="23" fillId="9" borderId="1" xfId="0" applyFont="1" applyFill="1" applyBorder="1" applyAlignment="1">
      <alignment vertical="center" wrapText="1"/>
    </xf>
    <xf numFmtId="0" fontId="23" fillId="9" borderId="1" xfId="0" applyFont="1" applyFill="1" applyBorder="1" applyAlignment="1">
      <alignment horizontal="right" vertical="center" wrapText="1"/>
    </xf>
    <xf numFmtId="2" fontId="2" fillId="0" borderId="1" xfId="0" applyNumberFormat="1" applyFont="1" applyBorder="1" applyAlignment="1">
      <alignment horizontal="right" vertical="center" wrapText="1"/>
    </xf>
    <xf numFmtId="8" fontId="2" fillId="0" borderId="1" xfId="0" applyNumberFormat="1" applyFont="1" applyBorder="1" applyAlignment="1">
      <alignment horizontal="right" vertical="center" wrapText="1"/>
    </xf>
    <xf numFmtId="0" fontId="23" fillId="9" borderId="1" xfId="0" applyFont="1" applyFill="1" applyBorder="1" applyAlignment="1">
      <alignment vertical="center"/>
    </xf>
    <xf numFmtId="0" fontId="2" fillId="0" borderId="2" xfId="0" applyFont="1" applyBorder="1" applyAlignment="1">
      <alignment vertical="center" wrapText="1"/>
    </xf>
    <xf numFmtId="6" fontId="2" fillId="0" borderId="13" xfId="0" applyNumberFormat="1" applyFont="1" applyBorder="1" applyAlignment="1">
      <alignment horizontal="right" vertical="center" wrapText="1"/>
    </xf>
    <xf numFmtId="6" fontId="2" fillId="0" borderId="23" xfId="0" applyNumberFormat="1" applyFont="1" applyBorder="1" applyAlignment="1">
      <alignment horizontal="right" vertical="center" wrapText="1"/>
    </xf>
    <xf numFmtId="0" fontId="2" fillId="0" borderId="1" xfId="0" applyFont="1" applyBorder="1" applyAlignment="1">
      <alignment horizontal="left" vertical="center" wrapText="1"/>
    </xf>
    <xf numFmtId="0" fontId="2" fillId="0" borderId="1" xfId="0" applyFont="1" applyBorder="1" applyAlignment="1">
      <alignment vertical="top"/>
    </xf>
    <xf numFmtId="0" fontId="2" fillId="0" borderId="1" xfId="0" applyFont="1" applyBorder="1" applyAlignment="1">
      <alignment vertical="top" wrapText="1"/>
    </xf>
    <xf numFmtId="166" fontId="2" fillId="0" borderId="1" xfId="0" applyNumberFormat="1" applyFont="1" applyBorder="1"/>
    <xf numFmtId="0" fontId="2" fillId="0" borderId="3" xfId="0" applyFont="1" applyBorder="1"/>
    <xf numFmtId="0" fontId="2" fillId="0" borderId="10" xfId="0" applyFont="1" applyBorder="1"/>
    <xf numFmtId="0" fontId="2" fillId="0" borderId="1" xfId="0" applyFont="1" applyBorder="1" applyAlignment="1">
      <alignment vertical="center"/>
    </xf>
    <xf numFmtId="8" fontId="2" fillId="0" borderId="1" xfId="0" applyNumberFormat="1" applyFont="1" applyBorder="1" applyAlignment="1">
      <alignment horizontal="right" vertical="center"/>
    </xf>
    <xf numFmtId="0" fontId="2" fillId="0" borderId="1" xfId="0" applyFont="1" applyBorder="1" applyAlignment="1">
      <alignment horizontal="right" vertical="center"/>
    </xf>
    <xf numFmtId="0" fontId="0" fillId="0" borderId="2" xfId="0" applyBorder="1"/>
    <xf numFmtId="0" fontId="23" fillId="9" borderId="1" xfId="0" applyFont="1" applyFill="1" applyBorder="1" applyAlignment="1">
      <alignment horizontal="right" vertical="top" wrapText="1"/>
    </xf>
    <xf numFmtId="167" fontId="2" fillId="0" borderId="1" xfId="0" applyNumberFormat="1" applyFont="1" applyBorder="1" applyAlignment="1">
      <alignment horizontal="right" vertical="center" wrapText="1"/>
    </xf>
    <xf numFmtId="168" fontId="2" fillId="0" borderId="1" xfId="0" applyNumberFormat="1" applyFont="1" applyBorder="1" applyAlignment="1">
      <alignment horizontal="right" vertical="center" wrapText="1"/>
    </xf>
    <xf numFmtId="0" fontId="12" fillId="0" borderId="29" xfId="3" applyFill="1" applyBorder="1" applyAlignment="1" applyProtection="1"/>
    <xf numFmtId="0" fontId="14" fillId="0" borderId="9" xfId="5" applyBorder="1" applyProtection="1"/>
    <xf numFmtId="0" fontId="0" fillId="3" borderId="1" xfId="0" applyFill="1" applyBorder="1"/>
    <xf numFmtId="1" fontId="0" fillId="3" borderId="1" xfId="0" applyNumberFormat="1" applyFill="1" applyBorder="1"/>
    <xf numFmtId="0" fontId="15" fillId="10" borderId="30" xfId="0" applyFont="1" applyFill="1" applyBorder="1"/>
    <xf numFmtId="0" fontId="15" fillId="10" borderId="31" xfId="0" applyFont="1" applyFill="1" applyBorder="1" applyAlignment="1">
      <alignment horizontal="left"/>
    </xf>
    <xf numFmtId="0" fontId="15" fillId="7" borderId="1" xfId="0" applyFont="1" applyFill="1" applyBorder="1" applyAlignment="1">
      <alignment horizontal="right"/>
    </xf>
    <xf numFmtId="0" fontId="15" fillId="11" borderId="1" xfId="0" applyFont="1" applyFill="1" applyBorder="1" applyAlignment="1">
      <alignment horizontal="center"/>
    </xf>
    <xf numFmtId="0" fontId="27" fillId="0" borderId="9" xfId="0" quotePrefix="1" applyFont="1" applyBorder="1" applyAlignment="1">
      <alignment vertical="top"/>
    </xf>
    <xf numFmtId="165" fontId="0" fillId="3" borderId="1" xfId="0" applyNumberFormat="1" applyFill="1" applyBorder="1"/>
    <xf numFmtId="0" fontId="15" fillId="10" borderId="1" xfId="0" applyFont="1" applyFill="1" applyBorder="1" applyAlignment="1">
      <alignment horizontal="center" vertical="center" wrapText="1"/>
    </xf>
    <xf numFmtId="0" fontId="16" fillId="7" borderId="1" xfId="0" applyFont="1" applyFill="1" applyBorder="1" applyAlignment="1">
      <alignment horizontal="right"/>
    </xf>
    <xf numFmtId="0" fontId="16" fillId="7" borderId="17" xfId="0" applyFont="1" applyFill="1" applyBorder="1" applyAlignment="1">
      <alignment horizontal="right"/>
    </xf>
    <xf numFmtId="0" fontId="16" fillId="7" borderId="22" xfId="0" applyFont="1" applyFill="1" applyBorder="1" applyAlignment="1">
      <alignment horizontal="right"/>
    </xf>
    <xf numFmtId="0" fontId="16" fillId="7" borderId="15" xfId="0" applyFont="1" applyFill="1" applyBorder="1" applyAlignment="1">
      <alignment horizontal="right"/>
    </xf>
    <xf numFmtId="0" fontId="16" fillId="7" borderId="15" xfId="0" applyFont="1" applyFill="1" applyBorder="1"/>
    <xf numFmtId="0" fontId="16" fillId="7" borderId="16" xfId="0" applyFont="1" applyFill="1" applyBorder="1"/>
    <xf numFmtId="0" fontId="16" fillId="7" borderId="16" xfId="0" applyFont="1" applyFill="1" applyBorder="1" applyAlignment="1">
      <alignment horizontal="right"/>
    </xf>
    <xf numFmtId="0" fontId="16" fillId="7" borderId="23" xfId="0" applyFont="1" applyFill="1" applyBorder="1" applyAlignment="1">
      <alignment horizontal="right"/>
    </xf>
    <xf numFmtId="0" fontId="16" fillId="7" borderId="15" xfId="0" applyFont="1" applyFill="1" applyBorder="1" applyAlignment="1">
      <alignment horizontal="left"/>
    </xf>
    <xf numFmtId="0" fontId="16" fillId="7" borderId="1" xfId="0" applyFont="1" applyFill="1" applyBorder="1" applyAlignment="1">
      <alignment vertical="top" wrapText="1"/>
    </xf>
    <xf numFmtId="0" fontId="16" fillId="7" borderId="1" xfId="0" applyFont="1" applyFill="1" applyBorder="1"/>
    <xf numFmtId="0" fontId="16" fillId="7" borderId="1" xfId="0" applyFont="1" applyFill="1" applyBorder="1" applyAlignment="1">
      <alignment wrapText="1"/>
    </xf>
    <xf numFmtId="9" fontId="9" fillId="2" borderId="1" xfId="0" applyNumberFormat="1" applyFont="1" applyFill="1" applyBorder="1"/>
    <xf numFmtId="6" fontId="9" fillId="2" borderId="1" xfId="0" applyNumberFormat="1" applyFont="1" applyFill="1" applyBorder="1"/>
    <xf numFmtId="1" fontId="0" fillId="3" borderId="3" xfId="0" applyNumberFormat="1" applyFill="1" applyBorder="1" applyAlignment="1">
      <alignment horizontal="right"/>
    </xf>
    <xf numFmtId="0" fontId="0" fillId="3" borderId="3" xfId="0" applyFill="1" applyBorder="1" applyAlignment="1">
      <alignment horizontal="right"/>
    </xf>
    <xf numFmtId="165" fontId="2" fillId="0" borderId="1" xfId="0" applyNumberFormat="1" applyFont="1" applyBorder="1"/>
    <xf numFmtId="164" fontId="2" fillId="0" borderId="1" xfId="0" applyNumberFormat="1" applyFont="1" applyBorder="1" applyAlignment="1">
      <alignment horizontal="right"/>
    </xf>
    <xf numFmtId="0" fontId="6" fillId="12" borderId="0" xfId="0" applyFont="1" applyFill="1"/>
    <xf numFmtId="0" fontId="6" fillId="12" borderId="23" xfId="0" applyFont="1" applyFill="1" applyBorder="1"/>
    <xf numFmtId="0" fontId="6" fillId="12" borderId="4" xfId="0" applyFont="1" applyFill="1" applyBorder="1"/>
    <xf numFmtId="0" fontId="6" fillId="12" borderId="6" xfId="0" applyFont="1" applyFill="1" applyBorder="1"/>
    <xf numFmtId="0" fontId="0" fillId="4" borderId="13" xfId="0" applyFill="1" applyBorder="1" applyAlignment="1">
      <alignment vertical="top" wrapText="1"/>
    </xf>
    <xf numFmtId="165" fontId="0" fillId="4" borderId="13" xfId="0" applyNumberFormat="1" applyFill="1" applyBorder="1" applyAlignment="1">
      <alignment vertical="top" wrapText="1"/>
    </xf>
    <xf numFmtId="0" fontId="0" fillId="12" borderId="1" xfId="0" applyFill="1" applyBorder="1" applyAlignment="1">
      <alignment vertical="top" wrapText="1"/>
    </xf>
    <xf numFmtId="8" fontId="0" fillId="12" borderId="1" xfId="0" applyNumberFormat="1" applyFill="1" applyBorder="1" applyAlignment="1">
      <alignment vertical="top" wrapText="1"/>
    </xf>
    <xf numFmtId="6" fontId="0" fillId="4" borderId="1" xfId="0" applyNumberFormat="1" applyFill="1" applyBorder="1" applyAlignment="1">
      <alignment vertical="top" wrapText="1"/>
    </xf>
    <xf numFmtId="0" fontId="12" fillId="0" borderId="0" xfId="3" applyFill="1" applyBorder="1" applyAlignment="1" applyProtection="1"/>
    <xf numFmtId="0" fontId="14" fillId="0" borderId="0" xfId="5" applyBorder="1" applyProtection="1"/>
    <xf numFmtId="165" fontId="9" fillId="2" borderId="2" xfId="0" applyNumberFormat="1" applyFont="1" applyFill="1" applyBorder="1"/>
    <xf numFmtId="165" fontId="9" fillId="2" borderId="20" xfId="0" applyNumberFormat="1" applyFont="1" applyFill="1" applyBorder="1"/>
    <xf numFmtId="165" fontId="9" fillId="2" borderId="15" xfId="0" applyNumberFormat="1" applyFont="1" applyFill="1" applyBorder="1"/>
    <xf numFmtId="165" fontId="9" fillId="2" borderId="1" xfId="0" applyNumberFormat="1" applyFont="1" applyFill="1" applyBorder="1"/>
    <xf numFmtId="0" fontId="14" fillId="12" borderId="0" xfId="5" applyFill="1" applyBorder="1" applyProtection="1"/>
    <xf numFmtId="167" fontId="0" fillId="4" borderId="1" xfId="0" applyNumberFormat="1" applyFill="1" applyBorder="1" applyAlignment="1">
      <alignment vertical="top" wrapText="1"/>
    </xf>
    <xf numFmtId="164" fontId="0" fillId="4" borderId="1" xfId="0" applyNumberFormat="1" applyFill="1" applyBorder="1"/>
    <xf numFmtId="169" fontId="0" fillId="4" borderId="1" xfId="0" applyNumberFormat="1" applyFill="1" applyBorder="1"/>
    <xf numFmtId="166" fontId="0" fillId="4" borderId="1" xfId="0" applyNumberFormat="1" applyFill="1" applyBorder="1"/>
    <xf numFmtId="2" fontId="0" fillId="3" borderId="1" xfId="0" applyNumberFormat="1" applyFill="1" applyBorder="1"/>
    <xf numFmtId="0" fontId="14" fillId="4" borderId="9" xfId="5" applyFill="1" applyBorder="1" applyProtection="1"/>
    <xf numFmtId="0" fontId="0" fillId="4" borderId="9" xfId="0" applyFill="1" applyBorder="1"/>
    <xf numFmtId="0" fontId="0" fillId="4" borderId="10" xfId="0" applyFill="1" applyBorder="1"/>
    <xf numFmtId="0" fontId="0" fillId="4" borderId="11" xfId="0" applyFill="1" applyBorder="1"/>
    <xf numFmtId="0" fontId="0" fillId="4" borderId="19" xfId="0" applyFill="1" applyBorder="1"/>
    <xf numFmtId="0" fontId="0" fillId="4" borderId="12" xfId="0" applyFill="1" applyBorder="1"/>
    <xf numFmtId="0" fontId="0" fillId="13" borderId="32" xfId="8" applyFont="1"/>
    <xf numFmtId="0" fontId="0" fillId="13" borderId="32" xfId="8" applyFont="1" applyAlignment="1">
      <alignment vertical="top"/>
    </xf>
    <xf numFmtId="0" fontId="0" fillId="13" borderId="32" xfId="8" applyFont="1" applyAlignment="1"/>
    <xf numFmtId="0" fontId="0" fillId="13" borderId="32" xfId="8" applyFont="1" applyAlignment="1">
      <alignment wrapText="1"/>
    </xf>
    <xf numFmtId="0" fontId="9" fillId="2" borderId="1" xfId="0" applyFont="1" applyFill="1" applyBorder="1"/>
    <xf numFmtId="6" fontId="10" fillId="14" borderId="0" xfId="0" applyNumberFormat="1" applyFont="1" applyFill="1"/>
    <xf numFmtId="170" fontId="9" fillId="3" borderId="16" xfId="2" applyNumberFormat="1" applyFont="1" applyFill="1" applyBorder="1"/>
    <xf numFmtId="43" fontId="9" fillId="3" borderId="17" xfId="9" applyFont="1" applyFill="1" applyBorder="1"/>
    <xf numFmtId="0" fontId="16" fillId="7" borderId="20" xfId="0" applyFont="1" applyFill="1" applyBorder="1" applyAlignment="1">
      <alignment horizontal="right"/>
    </xf>
    <xf numFmtId="0" fontId="16" fillId="7" borderId="20" xfId="0" applyFont="1" applyFill="1" applyBorder="1" applyAlignment="1">
      <alignment horizontal="right" wrapText="1"/>
    </xf>
    <xf numFmtId="0" fontId="16" fillId="7" borderId="0" xfId="0" applyFont="1" applyFill="1" applyAlignment="1">
      <alignment horizontal="right" wrapText="1"/>
    </xf>
    <xf numFmtId="165" fontId="9" fillId="2" borderId="1" xfId="2" applyNumberFormat="1" applyFont="1" applyFill="1" applyBorder="1"/>
    <xf numFmtId="6" fontId="9" fillId="2" borderId="20" xfId="0" applyNumberFormat="1" applyFont="1" applyFill="1" applyBorder="1"/>
    <xf numFmtId="6" fontId="0" fillId="3" borderId="1" xfId="0" applyNumberFormat="1" applyFill="1" applyBorder="1"/>
    <xf numFmtId="0" fontId="19" fillId="5" borderId="4" xfId="0" applyFont="1" applyFill="1" applyBorder="1" applyAlignment="1">
      <alignment wrapText="1"/>
    </xf>
    <xf numFmtId="0" fontId="19" fillId="14" borderId="4" xfId="0" applyFont="1" applyFill="1" applyBorder="1" applyAlignment="1">
      <alignment wrapText="1"/>
    </xf>
    <xf numFmtId="165" fontId="10" fillId="14" borderId="1" xfId="2" applyNumberFormat="1" applyFont="1" applyFill="1" applyBorder="1"/>
    <xf numFmtId="0" fontId="19" fillId="3" borderId="4" xfId="0" applyFont="1" applyFill="1" applyBorder="1" applyAlignment="1">
      <alignment wrapText="1"/>
    </xf>
    <xf numFmtId="6" fontId="0" fillId="3" borderId="16" xfId="0" applyNumberFormat="1" applyFill="1" applyBorder="1"/>
    <xf numFmtId="6" fontId="10" fillId="14" borderId="16" xfId="0" applyNumberFormat="1" applyFont="1" applyFill="1" applyBorder="1"/>
    <xf numFmtId="6" fontId="0" fillId="3" borderId="17" xfId="0" applyNumberFormat="1" applyFill="1" applyBorder="1"/>
    <xf numFmtId="165" fontId="0" fillId="3" borderId="13" xfId="0" applyNumberFormat="1" applyFill="1" applyBorder="1"/>
    <xf numFmtId="0" fontId="0" fillId="3" borderId="23" xfId="0" applyFill="1" applyBorder="1"/>
    <xf numFmtId="14" fontId="0" fillId="3" borderId="6" xfId="0" applyNumberFormat="1" applyFill="1" applyBorder="1"/>
    <xf numFmtId="167" fontId="0" fillId="4" borderId="1" xfId="0" applyNumberFormat="1" applyFill="1" applyBorder="1" applyAlignment="1">
      <alignment horizontal="right" vertical="top" wrapText="1"/>
    </xf>
    <xf numFmtId="165" fontId="0" fillId="0" borderId="0" xfId="0" applyNumberFormat="1"/>
    <xf numFmtId="164" fontId="0" fillId="0" borderId="0" xfId="0" applyNumberFormat="1"/>
    <xf numFmtId="0" fontId="9" fillId="5" borderId="0" xfId="0" applyFont="1" applyFill="1"/>
    <xf numFmtId="0" fontId="0" fillId="4" borderId="3" xfId="0" applyFill="1" applyBorder="1"/>
    <xf numFmtId="6" fontId="0" fillId="0" borderId="0" xfId="0" applyNumberFormat="1"/>
    <xf numFmtId="0" fontId="1" fillId="0" borderId="9" xfId="1" applyBorder="1"/>
    <xf numFmtId="0" fontId="2" fillId="0" borderId="3" xfId="0" applyFont="1" applyBorder="1" applyAlignment="1">
      <alignment horizontal="left" vertical="top" wrapText="1"/>
    </xf>
    <xf numFmtId="0" fontId="2" fillId="0" borderId="0" xfId="0" applyFont="1" applyAlignment="1">
      <alignment horizontal="left" vertical="top" wrapText="1"/>
    </xf>
    <xf numFmtId="0" fontId="2" fillId="0" borderId="4" xfId="0" applyFont="1" applyBorder="1" applyAlignment="1">
      <alignment horizontal="left" vertical="top" wrapText="1"/>
    </xf>
    <xf numFmtId="0" fontId="23" fillId="9" borderId="1" xfId="0" applyFont="1" applyFill="1" applyBorder="1" applyAlignment="1">
      <alignment horizontal="center" vertical="center" wrapText="1"/>
    </xf>
    <xf numFmtId="0" fontId="23" fillId="9" borderId="1" xfId="0" applyFont="1" applyFill="1" applyBorder="1" applyAlignment="1">
      <alignment vertical="center" wrapText="1"/>
    </xf>
    <xf numFmtId="0" fontId="2" fillId="0" borderId="10" xfId="0" applyFont="1" applyBorder="1" applyAlignment="1">
      <alignment horizontal="left" vertical="top" wrapText="1"/>
    </xf>
    <xf numFmtId="0" fontId="2" fillId="0" borderId="28" xfId="0" applyFont="1" applyBorder="1" applyAlignment="1">
      <alignment horizontal="left" vertical="top" wrapText="1"/>
    </xf>
    <xf numFmtId="0" fontId="2" fillId="0" borderId="12" xfId="0" applyFont="1" applyBorder="1" applyAlignment="1">
      <alignment horizontal="left" vertical="top" wrapText="1"/>
    </xf>
    <xf numFmtId="0" fontId="2" fillId="0" borderId="14" xfId="0" applyFont="1" applyBorder="1" applyAlignment="1">
      <alignment horizontal="left" vertical="center" wrapText="1"/>
    </xf>
    <xf numFmtId="0" fontId="2" fillId="0" borderId="6" xfId="0" applyFont="1" applyBorder="1" applyAlignment="1">
      <alignment horizontal="left" vertical="center" wrapText="1"/>
    </xf>
    <xf numFmtId="0" fontId="23" fillId="9" borderId="15" xfId="0" applyFont="1" applyFill="1" applyBorder="1" applyAlignment="1">
      <alignment horizontal="center" vertical="center"/>
    </xf>
    <xf numFmtId="0" fontId="23" fillId="9" borderId="16" xfId="0" applyFont="1" applyFill="1" applyBorder="1" applyAlignment="1">
      <alignment horizontal="center" vertical="center"/>
    </xf>
    <xf numFmtId="0" fontId="23" fillId="9" borderId="17" xfId="0" applyFont="1" applyFill="1" applyBorder="1" applyAlignment="1">
      <alignment horizontal="center" vertical="center"/>
    </xf>
    <xf numFmtId="0" fontId="2" fillId="0" borderId="13" xfId="0" applyFont="1" applyBorder="1" applyAlignment="1">
      <alignment horizontal="left" vertical="center" wrapText="1"/>
    </xf>
    <xf numFmtId="0" fontId="2" fillId="0" borderId="23" xfId="0" applyFont="1" applyBorder="1" applyAlignment="1">
      <alignment horizontal="left" vertical="center" wrapText="1"/>
    </xf>
    <xf numFmtId="0" fontId="23" fillId="9" borderId="5" xfId="0" applyFont="1" applyFill="1" applyBorder="1" applyAlignment="1">
      <alignment horizontal="center" vertical="center" wrapText="1"/>
    </xf>
    <xf numFmtId="0" fontId="23" fillId="9" borderId="14" xfId="0" applyFont="1" applyFill="1" applyBorder="1" applyAlignment="1">
      <alignment horizontal="center" vertical="center" wrapText="1"/>
    </xf>
    <xf numFmtId="0" fontId="23" fillId="9" borderId="6" xfId="0" applyFont="1" applyFill="1" applyBorder="1" applyAlignment="1">
      <alignment horizontal="center" vertical="center" wrapText="1"/>
    </xf>
    <xf numFmtId="0" fontId="2" fillId="0" borderId="5" xfId="0" applyFont="1" applyBorder="1" applyAlignment="1">
      <alignment horizontal="left" vertical="top" wrapText="1"/>
    </xf>
    <xf numFmtId="0" fontId="2" fillId="0" borderId="14" xfId="0" applyFont="1" applyBorder="1" applyAlignment="1">
      <alignment horizontal="left" vertical="top" wrapText="1"/>
    </xf>
    <xf numFmtId="0" fontId="2" fillId="0" borderId="6" xfId="0" applyFont="1" applyBorder="1" applyAlignment="1">
      <alignment horizontal="left" vertical="top" wrapText="1"/>
    </xf>
    <xf numFmtId="0" fontId="22" fillId="9" borderId="1" xfId="0" applyFont="1" applyFill="1" applyBorder="1" applyAlignment="1">
      <alignment vertical="center" wrapText="1"/>
    </xf>
    <xf numFmtId="0" fontId="2" fillId="0" borderId="3" xfId="0" applyFont="1" applyBorder="1" applyAlignment="1">
      <alignment vertical="top" wrapText="1"/>
    </xf>
    <xf numFmtId="0" fontId="2" fillId="0" borderId="4" xfId="0" applyFont="1" applyBorder="1" applyAlignment="1">
      <alignment vertical="top" wrapText="1"/>
    </xf>
    <xf numFmtId="0" fontId="2" fillId="0" borderId="5" xfId="0" applyFont="1" applyBorder="1" applyAlignment="1">
      <alignment vertical="top" wrapText="1"/>
    </xf>
    <xf numFmtId="0" fontId="2" fillId="0" borderId="6" xfId="0" applyFont="1" applyBorder="1" applyAlignment="1">
      <alignment vertical="top" wrapText="1"/>
    </xf>
    <xf numFmtId="0" fontId="2" fillId="0" borderId="3" xfId="0" applyFont="1" applyBorder="1" applyAlignment="1">
      <alignment horizontal="left" vertical="top"/>
    </xf>
    <xf numFmtId="0" fontId="2" fillId="0" borderId="0" xfId="0" applyFont="1" applyAlignment="1">
      <alignment horizontal="left" vertical="top"/>
    </xf>
    <xf numFmtId="0" fontId="2" fillId="0" borderId="4" xfId="0" applyFont="1" applyBorder="1" applyAlignment="1">
      <alignment horizontal="left" vertical="top"/>
    </xf>
    <xf numFmtId="0" fontId="2" fillId="0" borderId="5" xfId="0" applyFont="1" applyBorder="1" applyAlignment="1">
      <alignment horizontal="left" vertical="top"/>
    </xf>
    <xf numFmtId="0" fontId="2" fillId="0" borderId="14" xfId="0" applyFont="1" applyBorder="1" applyAlignment="1">
      <alignment horizontal="left" vertical="top"/>
    </xf>
    <xf numFmtId="0" fontId="2" fillId="0" borderId="6" xfId="0" applyFont="1" applyBorder="1" applyAlignment="1">
      <alignment horizontal="left" vertical="top"/>
    </xf>
    <xf numFmtId="0" fontId="15" fillId="7" borderId="16" xfId="0" applyFont="1" applyFill="1" applyBorder="1" applyAlignment="1">
      <alignment horizontal="center"/>
    </xf>
    <xf numFmtId="0" fontId="15" fillId="7" borderId="17" xfId="0" applyFont="1" applyFill="1" applyBorder="1" applyAlignment="1">
      <alignment horizontal="center"/>
    </xf>
    <xf numFmtId="0" fontId="15" fillId="7" borderId="15" xfId="0" applyFont="1" applyFill="1" applyBorder="1" applyAlignment="1">
      <alignment horizontal="center"/>
    </xf>
  </cellXfs>
  <cellStyles count="10">
    <cellStyle name="Comma" xfId="9" builtinId="3"/>
    <cellStyle name="Currency" xfId="2" builtinId="4"/>
    <cellStyle name="Heading 1" xfId="3" builtinId="16"/>
    <cellStyle name="Heading 2" xfId="4" builtinId="17"/>
    <cellStyle name="Heading 4" xfId="5" builtinId="19"/>
    <cellStyle name="Hyperlink" xfId="1" builtinId="8"/>
    <cellStyle name="Hyperlink 2" xfId="7" xr:uid="{304C8883-2D05-433A-93CD-BB7137A396C1}"/>
    <cellStyle name="Normal" xfId="0" builtinId="0"/>
    <cellStyle name="Normal 7" xfId="6" xr:uid="{39C09B7B-9AFF-4A61-96F1-6C02C073A05F}"/>
    <cellStyle name="Note" xfId="8" builtinId="10"/>
  </cellStyles>
  <dxfs count="21">
    <dxf>
      <font>
        <b val="0"/>
        <i/>
      </font>
    </dxf>
    <dxf>
      <font>
        <b val="0"/>
        <i val="0"/>
        <u val="none"/>
      </font>
      <fill>
        <patternFill>
          <bgColor theme="0" tint="-0.24994659260841701"/>
        </patternFill>
      </fill>
    </dxf>
    <dxf>
      <font>
        <b val="0"/>
        <i val="0"/>
        <u val="none"/>
      </font>
      <fill>
        <patternFill>
          <bgColor theme="0" tint="-0.24994659260841701"/>
        </patternFill>
      </fill>
    </dxf>
    <dxf>
      <font>
        <b val="0"/>
        <i val="0"/>
        <u val="none"/>
      </font>
      <fill>
        <patternFill>
          <bgColor theme="0" tint="-0.24994659260841701"/>
        </patternFill>
      </fill>
    </dxf>
    <dxf>
      <font>
        <b val="0"/>
        <i val="0"/>
        <u val="none"/>
      </font>
      <fill>
        <patternFill>
          <bgColor theme="0" tint="-0.24994659260841701"/>
        </patternFill>
      </fill>
    </dxf>
    <dxf>
      <font>
        <b val="0"/>
        <i/>
        <u val="none"/>
      </font>
      <fill>
        <patternFill>
          <bgColor theme="4" tint="0.39994506668294322"/>
        </patternFill>
      </fill>
    </dxf>
    <dxf>
      <font>
        <b val="0"/>
        <i val="0"/>
        <u val="none"/>
      </font>
      <fill>
        <patternFill>
          <bgColor theme="0" tint="-0.24994659260841701"/>
        </patternFill>
      </fill>
    </dxf>
    <dxf>
      <font>
        <b val="0"/>
        <i val="0"/>
        <u val="none"/>
      </font>
      <fill>
        <patternFill>
          <bgColor theme="0" tint="-0.24994659260841701"/>
        </patternFill>
      </fill>
    </dxf>
    <dxf>
      <font>
        <b val="0"/>
        <i val="0"/>
        <u val="none"/>
      </font>
      <fill>
        <patternFill>
          <bgColor theme="0" tint="-0.24994659260841701"/>
        </patternFill>
      </fill>
    </dxf>
    <dxf>
      <font>
        <b val="0"/>
        <i val="0"/>
        <u val="none"/>
      </font>
      <fill>
        <patternFill>
          <bgColor theme="0" tint="-0.24994659260841701"/>
        </patternFill>
      </fill>
    </dxf>
    <dxf>
      <font>
        <b val="0"/>
        <i val="0"/>
        <u val="none"/>
      </font>
      <fill>
        <patternFill>
          <bgColor theme="0" tint="-0.24994659260841701"/>
        </patternFill>
      </fill>
    </dxf>
    <dxf>
      <font>
        <b val="0"/>
        <i val="0"/>
        <u val="none"/>
      </font>
      <fill>
        <patternFill>
          <bgColor theme="0" tint="-0.24994659260841701"/>
        </patternFill>
      </fill>
    </dxf>
    <dxf>
      <font>
        <b val="0"/>
        <i val="0"/>
        <u val="none"/>
      </font>
      <fill>
        <patternFill>
          <bgColor theme="0" tint="-0.24994659260841701"/>
        </patternFill>
      </fill>
    </dxf>
    <dxf>
      <font>
        <b val="0"/>
        <i val="0"/>
        <u val="none"/>
      </font>
      <fill>
        <patternFill>
          <bgColor theme="0" tint="-0.24994659260841701"/>
        </patternFill>
      </fill>
    </dxf>
    <dxf>
      <font>
        <b val="0"/>
        <i val="0"/>
        <u val="none"/>
      </font>
      <fill>
        <patternFill>
          <bgColor theme="0" tint="-0.24994659260841701"/>
        </patternFill>
      </fill>
    </dxf>
    <dxf>
      <font>
        <b val="0"/>
        <i val="0"/>
        <u val="none"/>
      </font>
      <fill>
        <patternFill>
          <bgColor theme="0" tint="-0.24994659260841701"/>
        </patternFill>
      </fill>
    </dxf>
    <dxf>
      <font>
        <b val="0"/>
        <i val="0"/>
        <u val="none"/>
      </font>
      <fill>
        <patternFill>
          <bgColor theme="0" tint="-0.24994659260841701"/>
        </patternFill>
      </fill>
    </dxf>
    <dxf>
      <font>
        <b val="0"/>
        <i val="0"/>
        <u val="none"/>
      </font>
      <fill>
        <patternFill>
          <bgColor theme="0" tint="-0.24994659260841701"/>
        </patternFill>
      </fill>
    </dxf>
    <dxf>
      <font>
        <b val="0"/>
        <i val="0"/>
        <u val="none"/>
      </font>
      <fill>
        <patternFill>
          <bgColor theme="0" tint="-0.24994659260841701"/>
        </patternFill>
      </fill>
    </dxf>
    <dxf>
      <font>
        <b val="0"/>
        <i val="0"/>
        <u val="none"/>
      </font>
      <fill>
        <patternFill>
          <bgColor theme="0" tint="-0.24994659260841701"/>
        </patternFill>
      </fill>
    </dxf>
    <dxf>
      <font>
        <b val="0"/>
        <i val="0"/>
        <strike val="0"/>
        <u val="none"/>
      </font>
      <fill>
        <patternFill>
          <bgColor rgb="FFBFBFBF"/>
        </patternFill>
      </fill>
    </dxf>
  </dxfs>
  <tableStyles count="0" defaultTableStyle="TableStyleMedium2" defaultPivotStyle="PivotStyleLight16"/>
  <colors>
    <mruColors>
      <color rgb="FFA9D08E"/>
      <color rgb="FFFFFFCC"/>
      <color rgb="FFBFBFBF"/>
      <color rgb="FF1F497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transportation.gov/mission/office-secretary/office-policy/transportation-policy/benefit-cost-analysis-guidance"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hyperlink" Target="https://oklahoma.gov/content/dam/ok/en/odot/federal-grants/raise/2024/multimodal-improvements-to-safely-connect-tulsa-at-us-75-and-81st-street-interchange/preliminary-engineering-and-reports/AICP%20Greg%20Griffin.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A7D2A8-0D1D-45CA-80EB-C8363DA63B93}">
  <sheetPr>
    <tabColor theme="0" tint="-0.249977111117893"/>
  </sheetPr>
  <dimension ref="A1:B23"/>
  <sheetViews>
    <sheetView topLeftCell="A5" zoomScale="130" zoomScaleNormal="130" workbookViewId="0"/>
  </sheetViews>
  <sheetFormatPr baseColWidth="10" defaultColWidth="9.1640625" defaultRowHeight="15" x14ac:dyDescent="0.2"/>
  <cols>
    <col min="1" max="1" width="72.83203125" style="5" customWidth="1"/>
    <col min="2" max="2" width="10.33203125" style="5" bestFit="1" customWidth="1"/>
    <col min="3" max="16384" width="9.1640625" style="5"/>
  </cols>
  <sheetData>
    <row r="1" spans="1:1" ht="22" thickBot="1" x14ac:dyDescent="0.3">
      <c r="A1" s="45" t="s">
        <v>343</v>
      </c>
    </row>
    <row r="2" spans="1:1" ht="16" thickTop="1" x14ac:dyDescent="0.2">
      <c r="A2" s="46" t="s">
        <v>200</v>
      </c>
    </row>
    <row r="3" spans="1:1" ht="18" thickBot="1" x14ac:dyDescent="0.25">
      <c r="A3" s="48" t="s">
        <v>344</v>
      </c>
    </row>
    <row r="4" spans="1:1" ht="76" customHeight="1" thickTop="1" x14ac:dyDescent="0.2">
      <c r="A4" s="50" t="s">
        <v>345</v>
      </c>
    </row>
    <row r="5" spans="1:1" x14ac:dyDescent="0.2">
      <c r="A5" s="46" t="s">
        <v>201</v>
      </c>
    </row>
    <row r="6" spans="1:1" ht="19" thickBot="1" x14ac:dyDescent="0.25">
      <c r="A6" s="47" t="s">
        <v>202</v>
      </c>
    </row>
    <row r="7" spans="1:1" ht="16" thickTop="1" x14ac:dyDescent="0.2">
      <c r="A7" s="52" t="s">
        <v>346</v>
      </c>
    </row>
    <row r="8" spans="1:1" x14ac:dyDescent="0.2">
      <c r="A8" s="52" t="s">
        <v>347</v>
      </c>
    </row>
    <row r="9" spans="1:1" ht="32" x14ac:dyDescent="0.2">
      <c r="A9" s="51" t="s">
        <v>348</v>
      </c>
    </row>
    <row r="10" spans="1:1" ht="16" x14ac:dyDescent="0.2">
      <c r="A10" s="53" t="str">
        <f>HYPERLINK("https://www.transportation.gov/mission/office-secretary/office-policy/transportation-policy/benefit-cost-analysis-guidance", "See USDOT BCA Guidance for full details.")</f>
        <v>See USDOT BCA Guidance for full details.</v>
      </c>
    </row>
    <row r="11" spans="1:1" x14ac:dyDescent="0.2">
      <c r="A11" s="46" t="s">
        <v>200</v>
      </c>
    </row>
    <row r="12" spans="1:1" ht="19" thickBot="1" x14ac:dyDescent="0.25">
      <c r="A12" s="47" t="s">
        <v>203</v>
      </c>
    </row>
    <row r="13" spans="1:1" ht="17" thickTop="1" x14ac:dyDescent="0.2">
      <c r="A13" s="54" t="s">
        <v>326</v>
      </c>
    </row>
    <row r="14" spans="1:1" ht="32" x14ac:dyDescent="0.2">
      <c r="A14" s="166" t="s">
        <v>349</v>
      </c>
    </row>
    <row r="15" spans="1:1" ht="32" x14ac:dyDescent="0.2">
      <c r="A15" s="167" t="s">
        <v>350</v>
      </c>
    </row>
    <row r="16" spans="1:1" ht="32" x14ac:dyDescent="0.2">
      <c r="A16" s="169" t="s">
        <v>351</v>
      </c>
    </row>
    <row r="17" spans="1:2" ht="48" x14ac:dyDescent="0.2">
      <c r="A17" s="49" t="s">
        <v>264</v>
      </c>
    </row>
    <row r="18" spans="1:2" ht="16" x14ac:dyDescent="0.2">
      <c r="A18" s="49" t="s">
        <v>257</v>
      </c>
    </row>
    <row r="19" spans="1:2" ht="32" x14ac:dyDescent="0.2">
      <c r="A19" s="55" t="s">
        <v>327</v>
      </c>
    </row>
    <row r="22" spans="1:2" x14ac:dyDescent="0.2">
      <c r="A22" s="6" t="s">
        <v>160</v>
      </c>
      <c r="B22" s="174">
        <v>2022</v>
      </c>
    </row>
    <row r="23" spans="1:2" x14ac:dyDescent="0.2">
      <c r="A23" s="2" t="s">
        <v>352</v>
      </c>
      <c r="B23" s="175">
        <v>45322</v>
      </c>
    </row>
  </sheetData>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795586-785A-4FD2-A789-DCFA60DB471C}">
  <sheetPr>
    <tabColor theme="9" tint="0.39997558519241921"/>
  </sheetPr>
  <dimension ref="A1:BV112"/>
  <sheetViews>
    <sheetView topLeftCell="A11" workbookViewId="0">
      <selection activeCell="D9" sqref="D9"/>
    </sheetView>
  </sheetViews>
  <sheetFormatPr baseColWidth="10" defaultColWidth="9.1640625" defaultRowHeight="15" x14ac:dyDescent="0.2"/>
  <cols>
    <col min="1" max="1" width="39" style="5" customWidth="1"/>
    <col min="2" max="3" width="35.5" style="5" customWidth="1"/>
    <col min="4" max="4" width="30.1640625" style="5" customWidth="1"/>
    <col min="5" max="5" width="26.83203125" style="5" customWidth="1"/>
    <col min="6" max="6" width="7.5" style="5" customWidth="1"/>
    <col min="7" max="14" width="20.5" style="5" customWidth="1"/>
    <col min="15" max="18" width="15.6640625" style="5" customWidth="1"/>
    <col min="19" max="19" width="28.5" style="5" customWidth="1"/>
    <col min="20" max="20" width="24.83203125" style="5" customWidth="1"/>
    <col min="21" max="16384" width="9.1640625" style="5"/>
  </cols>
  <sheetData>
    <row r="1" spans="1:9" ht="21" thickBot="1" x14ac:dyDescent="0.3">
      <c r="A1" s="96" t="s">
        <v>224</v>
      </c>
      <c r="B1" s="134"/>
      <c r="C1" s="134"/>
      <c r="D1" s="134"/>
      <c r="E1" s="134"/>
      <c r="F1" s="134"/>
    </row>
    <row r="2" spans="1:9" ht="16" thickTop="1" x14ac:dyDescent="0.2">
      <c r="A2" s="154" t="s">
        <v>316</v>
      </c>
      <c r="B2" s="155"/>
      <c r="C2" s="155"/>
      <c r="D2" s="155"/>
      <c r="E2" s="155"/>
      <c r="F2" s="155"/>
      <c r="G2" s="155"/>
      <c r="H2" s="155"/>
      <c r="I2" s="155"/>
    </row>
    <row r="3" spans="1:9" x14ac:dyDescent="0.2">
      <c r="A3" s="154" t="s">
        <v>341</v>
      </c>
      <c r="B3" s="155"/>
      <c r="C3" s="155"/>
      <c r="D3" s="155"/>
    </row>
    <row r="4" spans="1:9" x14ac:dyDescent="0.2">
      <c r="A4" s="154" t="s">
        <v>342</v>
      </c>
      <c r="B4" s="155"/>
      <c r="C4" s="155"/>
    </row>
    <row r="5" spans="1:9" x14ac:dyDescent="0.2">
      <c r="A5" s="154" t="s">
        <v>332</v>
      </c>
      <c r="B5" s="155"/>
      <c r="C5" s="155"/>
      <c r="D5" s="155"/>
      <c r="E5" s="155"/>
    </row>
    <row r="6" spans="1:9" x14ac:dyDescent="0.2">
      <c r="A6" s="5" t="s">
        <v>205</v>
      </c>
    </row>
    <row r="7" spans="1:9" x14ac:dyDescent="0.2">
      <c r="A7" s="97" t="s">
        <v>314</v>
      </c>
    </row>
    <row r="8" spans="1:9" ht="16" x14ac:dyDescent="0.2">
      <c r="A8" s="116" t="s">
        <v>144</v>
      </c>
      <c r="B8" s="116" t="s">
        <v>275</v>
      </c>
      <c r="C8" s="116" t="s">
        <v>275</v>
      </c>
    </row>
    <row r="9" spans="1:9" ht="18" x14ac:dyDescent="0.2">
      <c r="A9" s="140"/>
      <c r="B9" s="132" t="s">
        <v>312</v>
      </c>
      <c r="C9" s="132" t="s">
        <v>313</v>
      </c>
    </row>
    <row r="10" spans="1:9" ht="16" x14ac:dyDescent="0.2">
      <c r="A10" s="35" t="s">
        <v>148</v>
      </c>
      <c r="B10" s="176" t="s">
        <v>102</v>
      </c>
      <c r="C10" s="141">
        <f>'Parameter Values'!F231</f>
        <v>0.107</v>
      </c>
    </row>
    <row r="11" spans="1:9" ht="16" x14ac:dyDescent="0.2">
      <c r="A11" s="35" t="s">
        <v>149</v>
      </c>
      <c r="B11" s="176" t="s">
        <v>102</v>
      </c>
      <c r="C11" s="141">
        <f>'Parameter Values'!F232</f>
        <v>0.109</v>
      </c>
    </row>
    <row r="12" spans="1:9" ht="16" x14ac:dyDescent="0.2">
      <c r="A12" s="35" t="s">
        <v>150</v>
      </c>
      <c r="B12" s="141">
        <f>'Parameter Values'!E233</f>
        <v>1.2E-2</v>
      </c>
      <c r="C12" s="141">
        <f>'Parameter Values'!F233</f>
        <v>0.107</v>
      </c>
    </row>
    <row r="13" spans="1:9" ht="16" x14ac:dyDescent="0.2">
      <c r="A13" s="35" t="s">
        <v>151</v>
      </c>
      <c r="B13" s="176" t="s">
        <v>102</v>
      </c>
      <c r="C13" s="141">
        <f>'Parameter Values'!F234</f>
        <v>0.30299999999999999</v>
      </c>
    </row>
    <row r="14" spans="1:9" ht="16" x14ac:dyDescent="0.2">
      <c r="A14" s="35" t="s">
        <v>152</v>
      </c>
      <c r="B14" s="176" t="s">
        <v>102</v>
      </c>
      <c r="C14" s="141">
        <f>'Parameter Values'!F235</f>
        <v>0.29899999999999999</v>
      </c>
    </row>
    <row r="15" spans="1:9" ht="16" x14ac:dyDescent="0.2">
      <c r="A15" s="35" t="s">
        <v>153</v>
      </c>
      <c r="B15" s="141">
        <f>'Parameter Values'!E236</f>
        <v>3.5000000000000003E-2</v>
      </c>
      <c r="C15" s="141">
        <f>'Parameter Values'!F236</f>
        <v>0.30099999999999999</v>
      </c>
    </row>
    <row r="16" spans="1:9" ht="16" x14ac:dyDescent="0.2">
      <c r="A16" s="35" t="s">
        <v>154</v>
      </c>
      <c r="B16" s="176" t="s">
        <v>102</v>
      </c>
      <c r="C16" s="141">
        <f>'Parameter Values'!F237</f>
        <v>0.124</v>
      </c>
    </row>
    <row r="17" spans="1:74" ht="16" x14ac:dyDescent="0.2">
      <c r="A17" s="35" t="s">
        <v>155</v>
      </c>
      <c r="B17" s="176" t="s">
        <v>102</v>
      </c>
      <c r="C17" s="141">
        <f>'Parameter Values'!F238</f>
        <v>0.14000000000000001</v>
      </c>
    </row>
    <row r="18" spans="1:74" ht="16" x14ac:dyDescent="0.2">
      <c r="A18" s="35" t="s">
        <v>156</v>
      </c>
      <c r="B18" s="141">
        <f>'Parameter Values'!E239</f>
        <v>1.4999999999999999E-2</v>
      </c>
      <c r="C18" s="141">
        <f>'Parameter Values'!F239</f>
        <v>0.129</v>
      </c>
    </row>
    <row r="19" spans="1:74" ht="16" x14ac:dyDescent="0.2">
      <c r="A19" s="116" t="s">
        <v>278</v>
      </c>
      <c r="B19" s="116" t="s">
        <v>288</v>
      </c>
      <c r="C19" s="116" t="s">
        <v>288</v>
      </c>
    </row>
    <row r="20" spans="1:74" ht="18" x14ac:dyDescent="0.2">
      <c r="A20" s="131" t="s">
        <v>279</v>
      </c>
      <c r="B20" s="132" t="s">
        <v>312</v>
      </c>
      <c r="C20" s="132" t="s">
        <v>313</v>
      </c>
    </row>
    <row r="21" spans="1:74" ht="16" x14ac:dyDescent="0.2">
      <c r="A21" s="35" t="s">
        <v>280</v>
      </c>
      <c r="B21" s="133">
        <f>'Parameter Values'!C63</f>
        <v>749</v>
      </c>
      <c r="C21" s="133">
        <f>'Parameter Values'!D63</f>
        <v>28</v>
      </c>
    </row>
    <row r="22" spans="1:74" ht="16" x14ac:dyDescent="0.2">
      <c r="A22" s="35" t="s">
        <v>281</v>
      </c>
      <c r="B22" s="133">
        <f>'Parameter Values'!C64</f>
        <v>102</v>
      </c>
      <c r="C22" s="133">
        <f>'Parameter Values'!D64</f>
        <v>26</v>
      </c>
    </row>
    <row r="23" spans="1:74" ht="16" x14ac:dyDescent="0.2">
      <c r="A23" s="35" t="s">
        <v>282</v>
      </c>
      <c r="B23" s="133">
        <f>'Parameter Values'!C65</f>
        <v>102</v>
      </c>
      <c r="C23" s="133">
        <f>'Parameter Values'!D65</f>
        <v>26</v>
      </c>
    </row>
    <row r="24" spans="1:74" ht="16" x14ac:dyDescent="0.2">
      <c r="A24" s="35" t="s">
        <v>283</v>
      </c>
      <c r="B24" s="133">
        <f>'Parameter Values'!C66</f>
        <v>102</v>
      </c>
      <c r="C24" s="133">
        <f>'Parameter Values'!D66</f>
        <v>26</v>
      </c>
    </row>
    <row r="25" spans="1:74" ht="18" x14ac:dyDescent="0.2">
      <c r="A25" s="131" t="s">
        <v>284</v>
      </c>
      <c r="B25" s="132" t="s">
        <v>312</v>
      </c>
      <c r="C25" s="132" t="s">
        <v>313</v>
      </c>
    </row>
    <row r="26" spans="1:74" ht="16" x14ac:dyDescent="0.2">
      <c r="A26" s="35" t="s">
        <v>280</v>
      </c>
      <c r="B26" s="133">
        <f>'Parameter Values'!C68</f>
        <v>2202</v>
      </c>
      <c r="C26" s="133">
        <f>'Parameter Values'!D68</f>
        <v>280</v>
      </c>
    </row>
    <row r="27" spans="1:74" ht="16" x14ac:dyDescent="0.2">
      <c r="A27" s="35" t="s">
        <v>281</v>
      </c>
      <c r="B27" s="133">
        <f>'Parameter Values'!C69</f>
        <v>727</v>
      </c>
      <c r="C27" s="133">
        <f>'Parameter Values'!D69</f>
        <v>218</v>
      </c>
    </row>
    <row r="28" spans="1:74" ht="16" x14ac:dyDescent="0.2">
      <c r="A28" s="35" t="s">
        <v>282</v>
      </c>
      <c r="B28" s="133">
        <f>'Parameter Values'!C70</f>
        <v>727</v>
      </c>
      <c r="C28" s="133">
        <f>'Parameter Values'!D70</f>
        <v>218</v>
      </c>
    </row>
    <row r="29" spans="1:74" ht="16" x14ac:dyDescent="0.2">
      <c r="A29" s="35" t="s">
        <v>283</v>
      </c>
      <c r="B29" s="133">
        <f>'Parameter Values'!C71</f>
        <v>727</v>
      </c>
      <c r="C29" s="133">
        <f>'Parameter Values'!D71</f>
        <v>218</v>
      </c>
    </row>
    <row r="30" spans="1:74" x14ac:dyDescent="0.2">
      <c r="A30" s="5" t="s">
        <v>205</v>
      </c>
    </row>
    <row r="31" spans="1:74" ht="16" thickBot="1" x14ac:dyDescent="0.25">
      <c r="A31" s="97" t="s">
        <v>311</v>
      </c>
      <c r="B31" s="135"/>
      <c r="C31" s="135"/>
      <c r="D31" s="135"/>
      <c r="E31" s="135"/>
      <c r="F31" s="135"/>
    </row>
    <row r="32" spans="1:74" ht="17" x14ac:dyDescent="0.25">
      <c r="A32" s="107" t="s">
        <v>4</v>
      </c>
      <c r="B32" s="110" t="s">
        <v>307</v>
      </c>
      <c r="C32" s="110" t="s">
        <v>308</v>
      </c>
      <c r="D32" s="110" t="s">
        <v>309</v>
      </c>
      <c r="E32" s="110" t="s">
        <v>310</v>
      </c>
      <c r="F32" s="110"/>
      <c r="G32" s="110" t="s">
        <v>225</v>
      </c>
      <c r="H32" s="108" t="s">
        <v>226</v>
      </c>
      <c r="I32" s="110" t="s">
        <v>227</v>
      </c>
      <c r="J32" s="108" t="s">
        <v>228</v>
      </c>
      <c r="K32" s="110" t="s">
        <v>229</v>
      </c>
      <c r="L32" s="108" t="s">
        <v>230</v>
      </c>
      <c r="M32" s="110" t="s">
        <v>231</v>
      </c>
      <c r="N32" s="108" t="s">
        <v>232</v>
      </c>
      <c r="O32" s="111" t="s">
        <v>233</v>
      </c>
      <c r="P32" s="112" t="s">
        <v>234</v>
      </c>
      <c r="Q32" s="112" t="s">
        <v>235</v>
      </c>
      <c r="R32" s="112" t="s">
        <v>236</v>
      </c>
      <c r="S32" s="113" t="s">
        <v>237</v>
      </c>
      <c r="T32" s="108" t="s">
        <v>238</v>
      </c>
      <c r="AA32" s="10" t="s">
        <v>161</v>
      </c>
      <c r="AB32" s="11"/>
      <c r="AC32" s="11"/>
      <c r="AD32" s="11"/>
      <c r="AE32" s="11"/>
      <c r="AF32" s="11"/>
      <c r="AG32" s="11"/>
      <c r="AH32" s="11"/>
      <c r="AI32" s="11"/>
      <c r="AJ32" s="11"/>
      <c r="AK32" s="11"/>
      <c r="AL32" s="11"/>
      <c r="AM32" s="11"/>
      <c r="AN32" s="11"/>
      <c r="AO32" s="11"/>
      <c r="AP32" s="11"/>
      <c r="AQ32" s="11"/>
      <c r="AR32" s="11"/>
      <c r="AS32" s="11"/>
      <c r="AT32" s="11"/>
      <c r="AU32" s="11"/>
      <c r="AV32" s="11"/>
      <c r="AW32" s="11"/>
      <c r="AX32" s="11"/>
      <c r="AY32" s="11"/>
      <c r="AZ32" s="11"/>
      <c r="BA32" s="11"/>
      <c r="BB32" s="11"/>
      <c r="BC32" s="11"/>
      <c r="BD32" s="11"/>
      <c r="BE32" s="11"/>
      <c r="BF32" s="11"/>
      <c r="BG32" s="11"/>
      <c r="BH32" s="11"/>
      <c r="BI32" s="11"/>
      <c r="BJ32" s="11"/>
      <c r="BK32" s="11"/>
      <c r="BL32" s="11"/>
      <c r="BM32" s="11"/>
      <c r="BN32" s="11"/>
      <c r="BO32" s="11"/>
      <c r="BP32" s="11"/>
      <c r="BQ32" s="11"/>
      <c r="BR32" s="11"/>
      <c r="BS32" s="11"/>
      <c r="BT32" s="11"/>
      <c r="BU32" s="11"/>
      <c r="BV32" s="12"/>
    </row>
    <row r="33" spans="1:74" x14ac:dyDescent="0.2">
      <c r="A33" s="6">
        <f>'Project Information'!$B$9</f>
        <v>2028</v>
      </c>
      <c r="B33" s="136">
        <v>0</v>
      </c>
      <c r="C33" s="136">
        <v>0</v>
      </c>
      <c r="D33" s="136">
        <v>0</v>
      </c>
      <c r="E33" s="137">
        <v>0</v>
      </c>
      <c r="F33" s="6"/>
      <c r="G33" s="27">
        <v>0</v>
      </c>
      <c r="H33" s="27">
        <v>0</v>
      </c>
      <c r="I33" s="27">
        <v>0</v>
      </c>
      <c r="J33" s="27">
        <v>0</v>
      </c>
      <c r="K33" s="27">
        <v>0</v>
      </c>
      <c r="L33" s="27">
        <v>0</v>
      </c>
      <c r="M33" s="27">
        <v>0</v>
      </c>
      <c r="N33" s="27">
        <v>0</v>
      </c>
      <c r="O33" s="19">
        <f>IFERROR(VLOOKUP($A33,'Parameter Values'!$A$78:$E$107,2,FALSE),'Parameter Values'!B$107)</f>
        <v>21300</v>
      </c>
      <c r="P33" s="19">
        <f>IFERROR(VLOOKUP($A33,'Parameter Values'!$A$78:$E$107,3,FALSE),'Parameter Values'!C$107)</f>
        <v>58700</v>
      </c>
      <c r="Q33" s="19">
        <f>IFERROR(VLOOKUP($A33,'Parameter Values'!$A$78:$E$107,4,FALSE),'Parameter Values'!D$107)</f>
        <v>1030600</v>
      </c>
      <c r="R33" s="19">
        <f>IFERROR(VLOOKUP($A33,'Parameter Values'!$A$78:$E$107,5,FALSE),'Parameter Values'!E$107)</f>
        <v>249.64632144314442</v>
      </c>
      <c r="S33" s="19">
        <f>(B33-C33)+((G33-H33)*O33)+((I33-J33)*P33)+((K33-L33)*Q33)</f>
        <v>0</v>
      </c>
      <c r="T33" s="18">
        <f>(D33-E33)+((M33-N33)*R33)</f>
        <v>0</v>
      </c>
      <c r="AA33" s="13"/>
      <c r="AB33"/>
      <c r="AC33"/>
      <c r="AD33"/>
      <c r="AE33"/>
      <c r="AF33"/>
      <c r="AG33"/>
      <c r="AH33"/>
      <c r="AI33"/>
      <c r="AJ33"/>
      <c r="AK33"/>
      <c r="AL33"/>
      <c r="AM33"/>
      <c r="AN33"/>
      <c r="AO33"/>
      <c r="AP33"/>
      <c r="AQ33"/>
      <c r="AR33"/>
      <c r="AS33"/>
      <c r="AT33"/>
      <c r="AU33"/>
      <c r="AV33"/>
      <c r="AW33"/>
      <c r="AX33"/>
      <c r="AY33"/>
      <c r="AZ33"/>
      <c r="BA33"/>
      <c r="BB33"/>
      <c r="BC33"/>
      <c r="BD33"/>
      <c r="BE33"/>
      <c r="BF33"/>
      <c r="BG33"/>
      <c r="BH33"/>
      <c r="BI33"/>
      <c r="BJ33"/>
      <c r="BK33"/>
      <c r="BL33"/>
      <c r="BM33"/>
      <c r="BN33"/>
      <c r="BO33"/>
      <c r="BP33"/>
      <c r="BQ33"/>
      <c r="BR33"/>
      <c r="BS33"/>
      <c r="BT33"/>
      <c r="BU33"/>
      <c r="BV33" s="14"/>
    </row>
    <row r="34" spans="1:74" x14ac:dyDescent="0.2">
      <c r="A34" s="1">
        <f>IF(A33&lt;'Project Information'!B$11,A33+1,"")</f>
        <v>2029</v>
      </c>
      <c r="B34" s="136">
        <v>0</v>
      </c>
      <c r="C34" s="136">
        <v>0</v>
      </c>
      <c r="D34" s="136">
        <v>0</v>
      </c>
      <c r="E34" s="137">
        <v>0</v>
      </c>
      <c r="F34" s="1"/>
      <c r="G34" s="27">
        <v>0</v>
      </c>
      <c r="H34" s="27">
        <v>0</v>
      </c>
      <c r="I34" s="27">
        <v>0</v>
      </c>
      <c r="J34" s="27">
        <v>0</v>
      </c>
      <c r="K34" s="27">
        <v>0</v>
      </c>
      <c r="L34" s="27">
        <v>0</v>
      </c>
      <c r="M34" s="27">
        <v>0</v>
      </c>
      <c r="N34" s="27">
        <v>0</v>
      </c>
      <c r="O34" s="19">
        <f>IFERROR(VLOOKUP($A34,'Parameter Values'!$A$78:$E$107,2,FALSE),'Parameter Values'!B$107)</f>
        <v>21700</v>
      </c>
      <c r="P34" s="19">
        <f>IFERROR(VLOOKUP($A34,'Parameter Values'!$A$78:$E$107,3,FALSE),'Parameter Values'!C$107)</f>
        <v>60100</v>
      </c>
      <c r="Q34" s="19">
        <f>IFERROR(VLOOKUP($A34,'Parameter Values'!$A$78:$E$107,4,FALSE),'Parameter Values'!D$107)</f>
        <v>1049600</v>
      </c>
      <c r="R34" s="19">
        <f>IFERROR(VLOOKUP($A34,'Parameter Values'!$A$78:$E$107,5,FALSE),'Parameter Values'!E$107)</f>
        <v>253.00479213520464</v>
      </c>
      <c r="S34" s="19">
        <f t="shared" ref="S34:S62" si="0">(B34-C34)+((G34-H34)*O34)+((I34-J34)*P34)+((K34-L34)*Q34)</f>
        <v>0</v>
      </c>
      <c r="T34" s="18">
        <f t="shared" ref="T34:T62" si="1">(D34-E34)+((M34-N34)*R34)</f>
        <v>0</v>
      </c>
      <c r="AA34" s="13"/>
      <c r="AB34"/>
      <c r="AC34"/>
      <c r="AD34"/>
      <c r="AE34"/>
      <c r="AF34"/>
      <c r="AG34"/>
      <c r="AH34"/>
      <c r="AI34"/>
      <c r="AJ34"/>
      <c r="AK34"/>
      <c r="AL34"/>
      <c r="AM34"/>
      <c r="AN34"/>
      <c r="AO34"/>
      <c r="AP34"/>
      <c r="AQ34"/>
      <c r="AR34"/>
      <c r="AS34"/>
      <c r="AT34"/>
      <c r="AU34"/>
      <c r="AV34"/>
      <c r="AW34"/>
      <c r="AX34"/>
      <c r="AY34"/>
      <c r="AZ34"/>
      <c r="BA34"/>
      <c r="BB34"/>
      <c r="BC34"/>
      <c r="BD34"/>
      <c r="BE34"/>
      <c r="BF34"/>
      <c r="BG34"/>
      <c r="BH34"/>
      <c r="BI34"/>
      <c r="BJ34"/>
      <c r="BK34"/>
      <c r="BL34"/>
      <c r="BM34"/>
      <c r="BN34"/>
      <c r="BO34"/>
      <c r="BP34"/>
      <c r="BQ34"/>
      <c r="BR34"/>
      <c r="BS34"/>
      <c r="BT34"/>
      <c r="BU34"/>
      <c r="BV34" s="14"/>
    </row>
    <row r="35" spans="1:74" x14ac:dyDescent="0.2">
      <c r="A35" s="1">
        <f>IF(A34&lt;'Project Information'!B$11,A34+1,"")</f>
        <v>2030</v>
      </c>
      <c r="B35" s="136">
        <v>0</v>
      </c>
      <c r="C35" s="136">
        <v>0</v>
      </c>
      <c r="D35" s="136">
        <v>0</v>
      </c>
      <c r="E35" s="137">
        <v>0</v>
      </c>
      <c r="F35" s="1"/>
      <c r="G35" s="27">
        <v>0</v>
      </c>
      <c r="H35" s="27">
        <v>0</v>
      </c>
      <c r="I35" s="27">
        <v>0</v>
      </c>
      <c r="J35" s="27">
        <v>0</v>
      </c>
      <c r="K35" s="27">
        <v>0</v>
      </c>
      <c r="L35" s="27">
        <v>0</v>
      </c>
      <c r="M35" s="27">
        <v>0</v>
      </c>
      <c r="N35" s="27">
        <v>0</v>
      </c>
      <c r="O35" s="19">
        <f>IFERROR(VLOOKUP($A35,'Parameter Values'!$A$78:$E$107,2,FALSE),'Parameter Values'!B$107)</f>
        <v>22000</v>
      </c>
      <c r="P35" s="19">
        <f>IFERROR(VLOOKUP($A35,'Parameter Values'!$A$78:$E$107,3,FALSE),'Parameter Values'!C$107)</f>
        <v>61500</v>
      </c>
      <c r="Q35" s="19">
        <f>IFERROR(VLOOKUP($A35,'Parameter Values'!$A$78:$E$107,4,FALSE),'Parameter Values'!D$107)</f>
        <v>1069000</v>
      </c>
      <c r="R35" s="19">
        <f>IFERROR(VLOOKUP($A35,'Parameter Values'!$A$78:$E$107,5,FALSE),'Parameter Values'!E$107)</f>
        <v>257.48275305795164</v>
      </c>
      <c r="S35" s="19">
        <f t="shared" si="0"/>
        <v>0</v>
      </c>
      <c r="T35" s="18">
        <f t="shared" si="1"/>
        <v>0</v>
      </c>
      <c r="AA35" s="13"/>
      <c r="AB35"/>
      <c r="AC35"/>
      <c r="AD35"/>
      <c r="AE35"/>
      <c r="AF35"/>
      <c r="AG35"/>
      <c r="AH35"/>
      <c r="AI35"/>
      <c r="AJ35"/>
      <c r="AK35"/>
      <c r="AL35"/>
      <c r="AM35"/>
      <c r="AN35"/>
      <c r="AO35"/>
      <c r="AP35"/>
      <c r="AQ35"/>
      <c r="AR35"/>
      <c r="AS35"/>
      <c r="AT35"/>
      <c r="AU35"/>
      <c r="AV35"/>
      <c r="AW35"/>
      <c r="AX35"/>
      <c r="AY35"/>
      <c r="AZ35"/>
      <c r="BA35"/>
      <c r="BB35"/>
      <c r="BC35"/>
      <c r="BD35"/>
      <c r="BE35"/>
      <c r="BF35"/>
      <c r="BG35"/>
      <c r="BH35"/>
      <c r="BI35"/>
      <c r="BJ35"/>
      <c r="BK35"/>
      <c r="BL35"/>
      <c r="BM35"/>
      <c r="BN35"/>
      <c r="BO35"/>
      <c r="BP35"/>
      <c r="BQ35"/>
      <c r="BR35"/>
      <c r="BS35"/>
      <c r="BT35"/>
      <c r="BU35"/>
      <c r="BV35" s="14"/>
    </row>
    <row r="36" spans="1:74" x14ac:dyDescent="0.2">
      <c r="A36" s="1">
        <f>IF(A35&lt;'Project Information'!B$11,A35+1,"")</f>
        <v>2031</v>
      </c>
      <c r="B36" s="136">
        <v>0</v>
      </c>
      <c r="C36" s="136">
        <v>0</v>
      </c>
      <c r="D36" s="136">
        <v>0</v>
      </c>
      <c r="E36" s="137">
        <v>0</v>
      </c>
      <c r="F36" s="1"/>
      <c r="G36" s="27">
        <v>0</v>
      </c>
      <c r="H36" s="27">
        <v>0</v>
      </c>
      <c r="I36" s="27">
        <v>0</v>
      </c>
      <c r="J36" s="27">
        <v>0</v>
      </c>
      <c r="K36" s="27">
        <v>0</v>
      </c>
      <c r="L36" s="27">
        <v>0</v>
      </c>
      <c r="M36" s="27">
        <v>0</v>
      </c>
      <c r="N36" s="27">
        <v>0</v>
      </c>
      <c r="O36" s="19">
        <f>IFERROR(VLOOKUP($A36,'Parameter Values'!$A$78:$E$107,2,FALSE),'Parameter Values'!B$107)</f>
        <v>22000</v>
      </c>
      <c r="P36" s="19">
        <f>IFERROR(VLOOKUP($A36,'Parameter Values'!$A$78:$E$107,3,FALSE),'Parameter Values'!C$107)</f>
        <v>61500</v>
      </c>
      <c r="Q36" s="19">
        <f>IFERROR(VLOOKUP($A36,'Parameter Values'!$A$78:$E$107,4,FALSE),'Parameter Values'!D$107)</f>
        <v>1069000</v>
      </c>
      <c r="R36" s="19">
        <f>IFERROR(VLOOKUP($A36,'Parameter Values'!$A$78:$E$107,5,FALSE),'Parameter Values'!E$107)</f>
        <v>261.96071398069864</v>
      </c>
      <c r="S36" s="19">
        <f t="shared" si="0"/>
        <v>0</v>
      </c>
      <c r="T36" s="18">
        <f t="shared" si="1"/>
        <v>0</v>
      </c>
      <c r="AA36" s="13"/>
      <c r="AB36"/>
      <c r="AC36"/>
      <c r="AD36"/>
      <c r="AE36"/>
      <c r="AF36"/>
      <c r="AG36"/>
      <c r="AH36"/>
      <c r="AI36"/>
      <c r="AJ36"/>
      <c r="AK36"/>
      <c r="AL36"/>
      <c r="AM36"/>
      <c r="AN36"/>
      <c r="AO36"/>
      <c r="AP36"/>
      <c r="AQ36"/>
      <c r="AR36"/>
      <c r="AS36"/>
      <c r="AT36"/>
      <c r="AU36"/>
      <c r="AV36"/>
      <c r="AW36"/>
      <c r="AX36"/>
      <c r="AY36"/>
      <c r="AZ36"/>
      <c r="BA36"/>
      <c r="BB36"/>
      <c r="BC36"/>
      <c r="BD36"/>
      <c r="BE36"/>
      <c r="BF36"/>
      <c r="BG36"/>
      <c r="BH36"/>
      <c r="BI36"/>
      <c r="BJ36"/>
      <c r="BK36"/>
      <c r="BL36"/>
      <c r="BM36"/>
      <c r="BN36"/>
      <c r="BO36"/>
      <c r="BP36"/>
      <c r="BQ36"/>
      <c r="BR36"/>
      <c r="BS36"/>
      <c r="BT36"/>
      <c r="BU36"/>
      <c r="BV36" s="14"/>
    </row>
    <row r="37" spans="1:74" x14ac:dyDescent="0.2">
      <c r="A37" s="1">
        <f>IF(A36&lt;'Project Information'!B$11,A36+1,"")</f>
        <v>2032</v>
      </c>
      <c r="B37" s="136">
        <v>0</v>
      </c>
      <c r="C37" s="136">
        <v>0</v>
      </c>
      <c r="D37" s="136">
        <v>0</v>
      </c>
      <c r="E37" s="137">
        <v>0</v>
      </c>
      <c r="F37" s="1"/>
      <c r="G37" s="27">
        <v>0</v>
      </c>
      <c r="H37" s="27">
        <v>0</v>
      </c>
      <c r="I37" s="27">
        <v>0</v>
      </c>
      <c r="J37" s="27">
        <v>0</v>
      </c>
      <c r="K37" s="27">
        <v>0</v>
      </c>
      <c r="L37" s="27">
        <v>0</v>
      </c>
      <c r="M37" s="27">
        <v>0</v>
      </c>
      <c r="N37" s="27">
        <v>0</v>
      </c>
      <c r="O37" s="19">
        <f>IFERROR(VLOOKUP($A37,'Parameter Values'!$A$78:$E$107,2,FALSE),'Parameter Values'!B$107)</f>
        <v>22000</v>
      </c>
      <c r="P37" s="19">
        <f>IFERROR(VLOOKUP($A37,'Parameter Values'!$A$78:$E$107,3,FALSE),'Parameter Values'!C$107)</f>
        <v>61500</v>
      </c>
      <c r="Q37" s="19">
        <f>IFERROR(VLOOKUP($A37,'Parameter Values'!$A$78:$E$107,4,FALSE),'Parameter Values'!D$107)</f>
        <v>1069000</v>
      </c>
      <c r="R37" s="19">
        <f>IFERROR(VLOOKUP($A37,'Parameter Values'!$A$78:$E$107,5,FALSE),'Parameter Values'!E$107)</f>
        <v>265.31918467275887</v>
      </c>
      <c r="S37" s="19">
        <f t="shared" si="0"/>
        <v>0</v>
      </c>
      <c r="T37" s="18">
        <f t="shared" si="1"/>
        <v>0</v>
      </c>
      <c r="AA37" s="13"/>
      <c r="AB37"/>
      <c r="AC37"/>
      <c r="AD37"/>
      <c r="AE37"/>
      <c r="AF37"/>
      <c r="AG37"/>
      <c r="AH37"/>
      <c r="AI37"/>
      <c r="AJ37"/>
      <c r="AK37"/>
      <c r="AL37"/>
      <c r="AM37"/>
      <c r="AN37"/>
      <c r="AO37"/>
      <c r="AP37"/>
      <c r="AQ37"/>
      <c r="AR37"/>
      <c r="AS37"/>
      <c r="AT37"/>
      <c r="AU37"/>
      <c r="AV37"/>
      <c r="AW37"/>
      <c r="AX37"/>
      <c r="AY37"/>
      <c r="AZ37"/>
      <c r="BA37"/>
      <c r="BB37"/>
      <c r="BC37"/>
      <c r="BD37"/>
      <c r="BE37"/>
      <c r="BF37"/>
      <c r="BG37"/>
      <c r="BH37"/>
      <c r="BI37"/>
      <c r="BJ37"/>
      <c r="BK37"/>
      <c r="BL37"/>
      <c r="BM37"/>
      <c r="BN37"/>
      <c r="BO37"/>
      <c r="BP37"/>
      <c r="BQ37"/>
      <c r="BR37"/>
      <c r="BS37"/>
      <c r="BT37"/>
      <c r="BU37"/>
      <c r="BV37" s="14"/>
    </row>
    <row r="38" spans="1:74" x14ac:dyDescent="0.2">
      <c r="A38" s="1">
        <f>IF(A37&lt;'Project Information'!B$11,A37+1,"")</f>
        <v>2033</v>
      </c>
      <c r="B38" s="136">
        <v>0</v>
      </c>
      <c r="C38" s="136">
        <v>0</v>
      </c>
      <c r="D38" s="136">
        <v>0</v>
      </c>
      <c r="E38" s="137">
        <v>0</v>
      </c>
      <c r="F38" s="1"/>
      <c r="G38" s="27">
        <v>0</v>
      </c>
      <c r="H38" s="27">
        <v>0</v>
      </c>
      <c r="I38" s="27">
        <v>0</v>
      </c>
      <c r="J38" s="27">
        <v>0</v>
      </c>
      <c r="K38" s="27">
        <v>0</v>
      </c>
      <c r="L38" s="27">
        <v>0</v>
      </c>
      <c r="M38" s="27">
        <v>0</v>
      </c>
      <c r="N38" s="27">
        <v>0</v>
      </c>
      <c r="O38" s="19">
        <f>IFERROR(VLOOKUP($A38,'Parameter Values'!$A$78:$E$107,2,FALSE),'Parameter Values'!B$107)</f>
        <v>22000</v>
      </c>
      <c r="P38" s="19">
        <f>IFERROR(VLOOKUP($A38,'Parameter Values'!$A$78:$E$107,3,FALSE),'Parameter Values'!C$107)</f>
        <v>61500</v>
      </c>
      <c r="Q38" s="19">
        <f>IFERROR(VLOOKUP($A38,'Parameter Values'!$A$78:$E$107,4,FALSE),'Parameter Values'!D$107)</f>
        <v>1069000</v>
      </c>
      <c r="R38" s="19">
        <f>IFERROR(VLOOKUP($A38,'Parameter Values'!$A$78:$E$107,5,FALSE),'Parameter Values'!E$107)</f>
        <v>269.79714559550587</v>
      </c>
      <c r="S38" s="19">
        <f t="shared" si="0"/>
        <v>0</v>
      </c>
      <c r="T38" s="18">
        <f t="shared" si="1"/>
        <v>0</v>
      </c>
      <c r="AA38" s="13"/>
      <c r="AB38"/>
      <c r="AC38"/>
      <c r="AD38"/>
      <c r="AE38"/>
      <c r="AF38"/>
      <c r="AG38"/>
      <c r="AH38"/>
      <c r="AI38"/>
      <c r="AJ38"/>
      <c r="AK38"/>
      <c r="AL38"/>
      <c r="AM38"/>
      <c r="AN38"/>
      <c r="AO38"/>
      <c r="AP38"/>
      <c r="AQ38"/>
      <c r="AR38"/>
      <c r="AS38"/>
      <c r="AT38"/>
      <c r="AU38"/>
      <c r="AV38"/>
      <c r="AW38"/>
      <c r="AX38"/>
      <c r="AY38"/>
      <c r="AZ38"/>
      <c r="BA38"/>
      <c r="BB38"/>
      <c r="BC38"/>
      <c r="BD38"/>
      <c r="BE38"/>
      <c r="BF38"/>
      <c r="BG38"/>
      <c r="BH38"/>
      <c r="BI38"/>
      <c r="BJ38"/>
      <c r="BK38"/>
      <c r="BL38"/>
      <c r="BM38"/>
      <c r="BN38"/>
      <c r="BO38"/>
      <c r="BP38"/>
      <c r="BQ38"/>
      <c r="BR38"/>
      <c r="BS38"/>
      <c r="BT38"/>
      <c r="BU38"/>
      <c r="BV38" s="14"/>
    </row>
    <row r="39" spans="1:74" x14ac:dyDescent="0.2">
      <c r="A39" s="1">
        <f>IF(A38&lt;'Project Information'!B$11,A38+1,"")</f>
        <v>2034</v>
      </c>
      <c r="B39" s="136">
        <v>0</v>
      </c>
      <c r="C39" s="136">
        <v>0</v>
      </c>
      <c r="D39" s="136">
        <v>0</v>
      </c>
      <c r="E39" s="137">
        <v>0</v>
      </c>
      <c r="F39" s="1"/>
      <c r="G39" s="27">
        <v>0</v>
      </c>
      <c r="H39" s="27">
        <v>0</v>
      </c>
      <c r="I39" s="27">
        <v>0</v>
      </c>
      <c r="J39" s="27">
        <v>0</v>
      </c>
      <c r="K39" s="27">
        <v>0</v>
      </c>
      <c r="L39" s="27">
        <v>0</v>
      </c>
      <c r="M39" s="27">
        <v>0</v>
      </c>
      <c r="N39" s="27">
        <v>0</v>
      </c>
      <c r="O39" s="19">
        <f>IFERROR(VLOOKUP($A39,'Parameter Values'!$A$78:$E$107,2,FALSE),'Parameter Values'!B$107)</f>
        <v>22000</v>
      </c>
      <c r="P39" s="19">
        <f>IFERROR(VLOOKUP($A39,'Parameter Values'!$A$78:$E$107,3,FALSE),'Parameter Values'!C$107)</f>
        <v>61500</v>
      </c>
      <c r="Q39" s="19">
        <f>IFERROR(VLOOKUP($A39,'Parameter Values'!$A$78:$E$107,4,FALSE),'Parameter Values'!D$107)</f>
        <v>1069000</v>
      </c>
      <c r="R39" s="19">
        <f>IFERROR(VLOOKUP($A39,'Parameter Values'!$A$78:$E$107,5,FALSE),'Parameter Values'!E$107)</f>
        <v>274.27510651825281</v>
      </c>
      <c r="S39" s="19">
        <f t="shared" si="0"/>
        <v>0</v>
      </c>
      <c r="T39" s="18">
        <f t="shared" si="1"/>
        <v>0</v>
      </c>
      <c r="AA39" s="13"/>
      <c r="AB39"/>
      <c r="AC39"/>
      <c r="AD39"/>
      <c r="AE39"/>
      <c r="AF39"/>
      <c r="AG39"/>
      <c r="AH39"/>
      <c r="AI39"/>
      <c r="AJ39"/>
      <c r="AK39"/>
      <c r="AL39"/>
      <c r="AM39"/>
      <c r="AN39"/>
      <c r="AO39"/>
      <c r="AP39"/>
      <c r="AQ39"/>
      <c r="AR39"/>
      <c r="AS39"/>
      <c r="AT39"/>
      <c r="AU39"/>
      <c r="AV39"/>
      <c r="AW39"/>
      <c r="AX39"/>
      <c r="AY39"/>
      <c r="AZ39"/>
      <c r="BA39"/>
      <c r="BB39"/>
      <c r="BC39"/>
      <c r="BD39"/>
      <c r="BE39"/>
      <c r="BF39"/>
      <c r="BG39"/>
      <c r="BH39"/>
      <c r="BI39"/>
      <c r="BJ39"/>
      <c r="BK39"/>
      <c r="BL39"/>
      <c r="BM39"/>
      <c r="BN39"/>
      <c r="BO39"/>
      <c r="BP39"/>
      <c r="BQ39"/>
      <c r="BR39"/>
      <c r="BS39"/>
      <c r="BT39"/>
      <c r="BU39"/>
      <c r="BV39" s="14"/>
    </row>
    <row r="40" spans="1:74" x14ac:dyDescent="0.2">
      <c r="A40" s="1">
        <f>IF(A39&lt;'Project Information'!B$11,A39+1,"")</f>
        <v>2035</v>
      </c>
      <c r="B40" s="136">
        <v>0</v>
      </c>
      <c r="C40" s="136">
        <v>0</v>
      </c>
      <c r="D40" s="136">
        <v>0</v>
      </c>
      <c r="E40" s="137">
        <v>0</v>
      </c>
      <c r="F40" s="1"/>
      <c r="G40" s="27">
        <v>0</v>
      </c>
      <c r="H40" s="27">
        <v>0</v>
      </c>
      <c r="I40" s="27">
        <v>0</v>
      </c>
      <c r="J40" s="27">
        <v>0</v>
      </c>
      <c r="K40" s="27">
        <v>0</v>
      </c>
      <c r="L40" s="27">
        <v>0</v>
      </c>
      <c r="M40" s="27">
        <v>0</v>
      </c>
      <c r="N40" s="27">
        <v>0</v>
      </c>
      <c r="O40" s="19">
        <f>IFERROR(VLOOKUP($A40,'Parameter Values'!$A$78:$E$107,2,FALSE),'Parameter Values'!B$107)</f>
        <v>22000</v>
      </c>
      <c r="P40" s="19">
        <f>IFERROR(VLOOKUP($A40,'Parameter Values'!$A$78:$E$107,3,FALSE),'Parameter Values'!C$107)</f>
        <v>61500</v>
      </c>
      <c r="Q40" s="19">
        <f>IFERROR(VLOOKUP($A40,'Parameter Values'!$A$78:$E$107,4,FALSE),'Parameter Values'!D$107)</f>
        <v>1069000</v>
      </c>
      <c r="R40" s="19">
        <f>IFERROR(VLOOKUP($A40,'Parameter Values'!$A$78:$E$107,5,FALSE),'Parameter Values'!E$107)</f>
        <v>277.63357721031309</v>
      </c>
      <c r="S40" s="19">
        <f t="shared" si="0"/>
        <v>0</v>
      </c>
      <c r="T40" s="18">
        <f t="shared" si="1"/>
        <v>0</v>
      </c>
      <c r="AA40" s="13"/>
      <c r="AB40"/>
      <c r="AC40"/>
      <c r="AD40"/>
      <c r="AE40"/>
      <c r="AF40"/>
      <c r="AG40"/>
      <c r="AH40"/>
      <c r="AI40"/>
      <c r="AJ40"/>
      <c r="AK40"/>
      <c r="AL40"/>
      <c r="AM40"/>
      <c r="AN40"/>
      <c r="AO40"/>
      <c r="AP40"/>
      <c r="AQ40"/>
      <c r="AR40"/>
      <c r="AS40"/>
      <c r="AT40"/>
      <c r="AU40"/>
      <c r="AV40"/>
      <c r="AW40"/>
      <c r="AX40"/>
      <c r="AY40"/>
      <c r="AZ40"/>
      <c r="BA40"/>
      <c r="BB40"/>
      <c r="BC40"/>
      <c r="BD40"/>
      <c r="BE40"/>
      <c r="BF40"/>
      <c r="BG40"/>
      <c r="BH40"/>
      <c r="BI40"/>
      <c r="BJ40"/>
      <c r="BK40"/>
      <c r="BL40"/>
      <c r="BM40"/>
      <c r="BN40"/>
      <c r="BO40"/>
      <c r="BP40"/>
      <c r="BQ40"/>
      <c r="BR40"/>
      <c r="BS40"/>
      <c r="BT40"/>
      <c r="BU40"/>
      <c r="BV40" s="14"/>
    </row>
    <row r="41" spans="1:74" x14ac:dyDescent="0.2">
      <c r="A41" s="1">
        <f>IF(A40&lt;'Project Information'!B$11,A40+1,"")</f>
        <v>2036</v>
      </c>
      <c r="B41" s="136">
        <v>0</v>
      </c>
      <c r="C41" s="136">
        <v>0</v>
      </c>
      <c r="D41" s="136">
        <v>0</v>
      </c>
      <c r="E41" s="137">
        <v>0</v>
      </c>
      <c r="F41" s="1"/>
      <c r="G41" s="27">
        <v>0</v>
      </c>
      <c r="H41" s="27">
        <v>0</v>
      </c>
      <c r="I41" s="27">
        <v>0</v>
      </c>
      <c r="J41" s="27">
        <v>0</v>
      </c>
      <c r="K41" s="27">
        <v>0</v>
      </c>
      <c r="L41" s="27">
        <v>0</v>
      </c>
      <c r="M41" s="27">
        <v>0</v>
      </c>
      <c r="N41" s="27">
        <v>0</v>
      </c>
      <c r="O41" s="19">
        <f>IFERROR(VLOOKUP($A41,'Parameter Values'!$A$78:$E$107,2,FALSE),'Parameter Values'!B$107)</f>
        <v>22000</v>
      </c>
      <c r="P41" s="19">
        <f>IFERROR(VLOOKUP($A41,'Parameter Values'!$A$78:$E$107,3,FALSE),'Parameter Values'!C$107)</f>
        <v>61500</v>
      </c>
      <c r="Q41" s="19">
        <f>IFERROR(VLOOKUP($A41,'Parameter Values'!$A$78:$E$107,4,FALSE),'Parameter Values'!D$107)</f>
        <v>1069000</v>
      </c>
      <c r="R41" s="19">
        <f>IFERROR(VLOOKUP($A41,'Parameter Values'!$A$78:$E$107,5,FALSE),'Parameter Values'!E$107)</f>
        <v>282.11153813306004</v>
      </c>
      <c r="S41" s="19">
        <f t="shared" si="0"/>
        <v>0</v>
      </c>
      <c r="T41" s="18">
        <f t="shared" si="1"/>
        <v>0</v>
      </c>
      <c r="AA41" s="13"/>
      <c r="AB41"/>
      <c r="AC41"/>
      <c r="AD41"/>
      <c r="AE41"/>
      <c r="AF41"/>
      <c r="AG41"/>
      <c r="AH41"/>
      <c r="AI41"/>
      <c r="AJ41"/>
      <c r="AK41"/>
      <c r="AL41"/>
      <c r="AM41"/>
      <c r="AN41"/>
      <c r="AO41"/>
      <c r="AP41"/>
      <c r="AQ41"/>
      <c r="AR41"/>
      <c r="AS41"/>
      <c r="AT41"/>
      <c r="AU41"/>
      <c r="AV41"/>
      <c r="AW41"/>
      <c r="AX41"/>
      <c r="AY41"/>
      <c r="AZ41"/>
      <c r="BA41"/>
      <c r="BB41"/>
      <c r="BC41"/>
      <c r="BD41"/>
      <c r="BE41"/>
      <c r="BF41"/>
      <c r="BG41"/>
      <c r="BH41"/>
      <c r="BI41"/>
      <c r="BJ41"/>
      <c r="BK41"/>
      <c r="BL41"/>
      <c r="BM41"/>
      <c r="BN41"/>
      <c r="BO41"/>
      <c r="BP41"/>
      <c r="BQ41"/>
      <c r="BR41"/>
      <c r="BS41"/>
      <c r="BT41"/>
      <c r="BU41"/>
      <c r="BV41" s="14"/>
    </row>
    <row r="42" spans="1:74" x14ac:dyDescent="0.2">
      <c r="A42" s="1">
        <f>IF(A41&lt;'Project Information'!B$11,A41+1,"")</f>
        <v>2037</v>
      </c>
      <c r="B42" s="136">
        <v>0</v>
      </c>
      <c r="C42" s="136">
        <v>0</v>
      </c>
      <c r="D42" s="136">
        <v>0</v>
      </c>
      <c r="E42" s="137">
        <v>0</v>
      </c>
      <c r="F42" s="1"/>
      <c r="G42" s="27">
        <v>0</v>
      </c>
      <c r="H42" s="27">
        <v>0</v>
      </c>
      <c r="I42" s="27">
        <v>0</v>
      </c>
      <c r="J42" s="27">
        <v>0</v>
      </c>
      <c r="K42" s="27">
        <v>0</v>
      </c>
      <c r="L42" s="27">
        <v>0</v>
      </c>
      <c r="M42" s="27">
        <v>0</v>
      </c>
      <c r="N42" s="27">
        <v>0</v>
      </c>
      <c r="O42" s="19">
        <f>IFERROR(VLOOKUP($A42,'Parameter Values'!$A$78:$E$107,2,FALSE),'Parameter Values'!B$107)</f>
        <v>22000</v>
      </c>
      <c r="P42" s="19">
        <f>IFERROR(VLOOKUP($A42,'Parameter Values'!$A$78:$E$107,3,FALSE),'Parameter Values'!C$107)</f>
        <v>61500</v>
      </c>
      <c r="Q42" s="19">
        <f>IFERROR(VLOOKUP($A42,'Parameter Values'!$A$78:$E$107,4,FALSE),'Parameter Values'!D$107)</f>
        <v>1069000</v>
      </c>
      <c r="R42" s="19">
        <f>IFERROR(VLOOKUP($A42,'Parameter Values'!$A$78:$E$107,5,FALSE),'Parameter Values'!E$107)</f>
        <v>286.58949905580704</v>
      </c>
      <c r="S42" s="19">
        <f t="shared" si="0"/>
        <v>0</v>
      </c>
      <c r="T42" s="18">
        <f t="shared" si="1"/>
        <v>0</v>
      </c>
      <c r="AA42" s="13"/>
      <c r="AB42"/>
      <c r="AC42"/>
      <c r="AD42"/>
      <c r="AE42"/>
      <c r="AF42"/>
      <c r="AG42"/>
      <c r="AH42"/>
      <c r="AI42"/>
      <c r="AJ42"/>
      <c r="AK42"/>
      <c r="AL42"/>
      <c r="AM42"/>
      <c r="AN42"/>
      <c r="AO42"/>
      <c r="AP42"/>
      <c r="AQ42"/>
      <c r="AR42"/>
      <c r="AS42"/>
      <c r="AT42"/>
      <c r="AU42"/>
      <c r="AV42"/>
      <c r="AW42"/>
      <c r="AX42"/>
      <c r="AY42"/>
      <c r="AZ42"/>
      <c r="BA42"/>
      <c r="BB42"/>
      <c r="BC42"/>
      <c r="BD42"/>
      <c r="BE42"/>
      <c r="BF42"/>
      <c r="BG42"/>
      <c r="BH42"/>
      <c r="BI42"/>
      <c r="BJ42"/>
      <c r="BK42"/>
      <c r="BL42"/>
      <c r="BM42"/>
      <c r="BN42"/>
      <c r="BO42"/>
      <c r="BP42"/>
      <c r="BQ42"/>
      <c r="BR42"/>
      <c r="BS42"/>
      <c r="BT42"/>
      <c r="BU42"/>
      <c r="BV42" s="14"/>
    </row>
    <row r="43" spans="1:74" x14ac:dyDescent="0.2">
      <c r="A43" s="1">
        <f>IF(A42&lt;'Project Information'!B$11,A42+1,"")</f>
        <v>2038</v>
      </c>
      <c r="B43" s="136">
        <v>0</v>
      </c>
      <c r="C43" s="136">
        <v>0</v>
      </c>
      <c r="D43" s="136">
        <v>0</v>
      </c>
      <c r="E43" s="137">
        <v>0</v>
      </c>
      <c r="F43" s="1"/>
      <c r="G43" s="27">
        <v>0</v>
      </c>
      <c r="H43" s="27">
        <v>0</v>
      </c>
      <c r="I43" s="27">
        <v>0</v>
      </c>
      <c r="J43" s="27">
        <v>0</v>
      </c>
      <c r="K43" s="27">
        <v>0</v>
      </c>
      <c r="L43" s="27">
        <v>0</v>
      </c>
      <c r="M43" s="27">
        <v>0</v>
      </c>
      <c r="N43" s="27">
        <v>0</v>
      </c>
      <c r="O43" s="19">
        <f>IFERROR(VLOOKUP($A43,'Parameter Values'!$A$78:$E$107,2,FALSE),'Parameter Values'!B$107)</f>
        <v>22000</v>
      </c>
      <c r="P43" s="19">
        <f>IFERROR(VLOOKUP($A43,'Parameter Values'!$A$78:$E$107,3,FALSE),'Parameter Values'!C$107)</f>
        <v>61500</v>
      </c>
      <c r="Q43" s="19">
        <f>IFERROR(VLOOKUP($A43,'Parameter Values'!$A$78:$E$107,4,FALSE),'Parameter Values'!D$107)</f>
        <v>1069000</v>
      </c>
      <c r="R43" s="19">
        <f>IFERROR(VLOOKUP($A43,'Parameter Values'!$A$78:$E$107,5,FALSE),'Parameter Values'!E$107)</f>
        <v>289.94796974786726</v>
      </c>
      <c r="S43" s="19">
        <f t="shared" si="0"/>
        <v>0</v>
      </c>
      <c r="T43" s="18">
        <f t="shared" si="1"/>
        <v>0</v>
      </c>
      <c r="AA43" s="13"/>
      <c r="AB43"/>
      <c r="AC43"/>
      <c r="AD43"/>
      <c r="AE43"/>
      <c r="AF43"/>
      <c r="AG43"/>
      <c r="AH43"/>
      <c r="AI43"/>
      <c r="AJ43"/>
      <c r="AK43"/>
      <c r="AL43"/>
      <c r="AM43"/>
      <c r="AN43"/>
      <c r="AO43"/>
      <c r="AP43"/>
      <c r="AQ43"/>
      <c r="AR43"/>
      <c r="AS43"/>
      <c r="AT43"/>
      <c r="AU43"/>
      <c r="AV43"/>
      <c r="AW43"/>
      <c r="AX43"/>
      <c r="AY43"/>
      <c r="AZ43"/>
      <c r="BA43"/>
      <c r="BB43"/>
      <c r="BC43"/>
      <c r="BD43"/>
      <c r="BE43"/>
      <c r="BF43"/>
      <c r="BG43"/>
      <c r="BH43"/>
      <c r="BI43"/>
      <c r="BJ43"/>
      <c r="BK43"/>
      <c r="BL43"/>
      <c r="BM43"/>
      <c r="BN43"/>
      <c r="BO43"/>
      <c r="BP43"/>
      <c r="BQ43"/>
      <c r="BR43"/>
      <c r="BS43"/>
      <c r="BT43"/>
      <c r="BU43"/>
      <c r="BV43" s="14"/>
    </row>
    <row r="44" spans="1:74" x14ac:dyDescent="0.2">
      <c r="A44" s="1">
        <f>IF(A43&lt;'Project Information'!B$11,A43+1,"")</f>
        <v>2039</v>
      </c>
      <c r="B44" s="136">
        <v>0</v>
      </c>
      <c r="C44" s="136">
        <v>0</v>
      </c>
      <c r="D44" s="136">
        <v>0</v>
      </c>
      <c r="E44" s="137">
        <v>0</v>
      </c>
      <c r="F44" s="1"/>
      <c r="G44" s="27">
        <v>0</v>
      </c>
      <c r="H44" s="27">
        <v>0</v>
      </c>
      <c r="I44" s="27">
        <v>0</v>
      </c>
      <c r="J44" s="27">
        <v>0</v>
      </c>
      <c r="K44" s="27">
        <v>0</v>
      </c>
      <c r="L44" s="27">
        <v>0</v>
      </c>
      <c r="M44" s="27">
        <v>0</v>
      </c>
      <c r="N44" s="27">
        <v>0</v>
      </c>
      <c r="O44" s="19">
        <f>IFERROR(VLOOKUP($A44,'Parameter Values'!$A$78:$E$107,2,FALSE),'Parameter Values'!B$107)</f>
        <v>22000</v>
      </c>
      <c r="P44" s="19">
        <f>IFERROR(VLOOKUP($A44,'Parameter Values'!$A$78:$E$107,3,FALSE),'Parameter Values'!C$107)</f>
        <v>61500</v>
      </c>
      <c r="Q44" s="19">
        <f>IFERROR(VLOOKUP($A44,'Parameter Values'!$A$78:$E$107,4,FALSE),'Parameter Values'!D$107)</f>
        <v>1069000</v>
      </c>
      <c r="R44" s="19">
        <f>IFERROR(VLOOKUP($A44,'Parameter Values'!$A$78:$E$107,5,FALSE),'Parameter Values'!E$107)</f>
        <v>294.42593067061426</v>
      </c>
      <c r="S44" s="19">
        <f t="shared" si="0"/>
        <v>0</v>
      </c>
      <c r="T44" s="18">
        <f t="shared" si="1"/>
        <v>0</v>
      </c>
      <c r="AA44" s="13"/>
      <c r="AB44"/>
      <c r="AC44"/>
      <c r="AD44"/>
      <c r="AE44"/>
      <c r="AF44"/>
      <c r="AG44"/>
      <c r="AH44"/>
      <c r="AI44"/>
      <c r="AJ44"/>
      <c r="AK44"/>
      <c r="AL44"/>
      <c r="AM44"/>
      <c r="AN44"/>
      <c r="AO44"/>
      <c r="AP44"/>
      <c r="AQ44"/>
      <c r="AR44"/>
      <c r="AS44"/>
      <c r="AT44"/>
      <c r="AU44"/>
      <c r="AV44"/>
      <c r="AW44"/>
      <c r="AX44"/>
      <c r="AY44"/>
      <c r="AZ44"/>
      <c r="BA44"/>
      <c r="BB44"/>
      <c r="BC44"/>
      <c r="BD44"/>
      <c r="BE44"/>
      <c r="BF44"/>
      <c r="BG44"/>
      <c r="BH44"/>
      <c r="BI44"/>
      <c r="BJ44"/>
      <c r="BK44"/>
      <c r="BL44"/>
      <c r="BM44"/>
      <c r="BN44"/>
      <c r="BO44"/>
      <c r="BP44"/>
      <c r="BQ44"/>
      <c r="BR44"/>
      <c r="BS44"/>
      <c r="BT44"/>
      <c r="BU44"/>
      <c r="BV44" s="14"/>
    </row>
    <row r="45" spans="1:74" x14ac:dyDescent="0.2">
      <c r="A45" s="1">
        <f>IF(A44&lt;'Project Information'!B$11,A44+1,"")</f>
        <v>2040</v>
      </c>
      <c r="B45" s="136">
        <v>0</v>
      </c>
      <c r="C45" s="136">
        <v>0</v>
      </c>
      <c r="D45" s="136">
        <v>0</v>
      </c>
      <c r="E45" s="137">
        <v>0</v>
      </c>
      <c r="F45" s="1"/>
      <c r="G45" s="27">
        <v>0</v>
      </c>
      <c r="H45" s="27">
        <v>0</v>
      </c>
      <c r="I45" s="27">
        <v>0</v>
      </c>
      <c r="J45" s="27">
        <v>0</v>
      </c>
      <c r="K45" s="27">
        <v>0</v>
      </c>
      <c r="L45" s="27">
        <v>0</v>
      </c>
      <c r="M45" s="27">
        <v>0</v>
      </c>
      <c r="N45" s="27">
        <v>0</v>
      </c>
      <c r="O45" s="19">
        <f>IFERROR(VLOOKUP($A45,'Parameter Values'!$A$78:$E$107,2,FALSE),'Parameter Values'!B$107)</f>
        <v>22000</v>
      </c>
      <c r="P45" s="19">
        <f>IFERROR(VLOOKUP($A45,'Parameter Values'!$A$78:$E$107,3,FALSE),'Parameter Values'!C$107)</f>
        <v>61500</v>
      </c>
      <c r="Q45" s="19">
        <f>IFERROR(VLOOKUP($A45,'Parameter Values'!$A$78:$E$107,4,FALSE),'Parameter Values'!D$107)</f>
        <v>1069000</v>
      </c>
      <c r="R45" s="19">
        <f>IFERROR(VLOOKUP($A45,'Parameter Values'!$A$78:$E$107,5,FALSE),'Parameter Values'!E$107)</f>
        <v>298.90389159336127</v>
      </c>
      <c r="S45" s="19">
        <f t="shared" si="0"/>
        <v>0</v>
      </c>
      <c r="T45" s="18">
        <f t="shared" si="1"/>
        <v>0</v>
      </c>
      <c r="AA45" s="13"/>
      <c r="AB45"/>
      <c r="AC45"/>
      <c r="AD45"/>
      <c r="AE45"/>
      <c r="AF45"/>
      <c r="AG45"/>
      <c r="AH45"/>
      <c r="AI45"/>
      <c r="AJ45"/>
      <c r="AK45"/>
      <c r="AL45"/>
      <c r="AM45"/>
      <c r="AN45"/>
      <c r="AO45"/>
      <c r="AP45"/>
      <c r="AQ45"/>
      <c r="AR45"/>
      <c r="AS45"/>
      <c r="AT45"/>
      <c r="AU45"/>
      <c r="AV45"/>
      <c r="AW45"/>
      <c r="AX45"/>
      <c r="AY45"/>
      <c r="AZ45"/>
      <c r="BA45"/>
      <c r="BB45"/>
      <c r="BC45"/>
      <c r="BD45"/>
      <c r="BE45"/>
      <c r="BF45"/>
      <c r="BG45"/>
      <c r="BH45"/>
      <c r="BI45"/>
      <c r="BJ45"/>
      <c r="BK45"/>
      <c r="BL45"/>
      <c r="BM45"/>
      <c r="BN45"/>
      <c r="BO45"/>
      <c r="BP45"/>
      <c r="BQ45"/>
      <c r="BR45"/>
      <c r="BS45"/>
      <c r="BT45"/>
      <c r="BU45"/>
      <c r="BV45" s="14"/>
    </row>
    <row r="46" spans="1:74" x14ac:dyDescent="0.2">
      <c r="A46" s="1">
        <f>IF(A45&lt;'Project Information'!B$11,A45+1,"")</f>
        <v>2041</v>
      </c>
      <c r="B46" s="136">
        <v>0</v>
      </c>
      <c r="C46" s="136">
        <v>0</v>
      </c>
      <c r="D46" s="136">
        <v>0</v>
      </c>
      <c r="E46" s="137">
        <v>0</v>
      </c>
      <c r="F46" s="1"/>
      <c r="G46" s="27">
        <v>0</v>
      </c>
      <c r="H46" s="27">
        <v>0</v>
      </c>
      <c r="I46" s="27">
        <v>0</v>
      </c>
      <c r="J46" s="27">
        <v>0</v>
      </c>
      <c r="K46" s="27">
        <v>0</v>
      </c>
      <c r="L46" s="27">
        <v>0</v>
      </c>
      <c r="M46" s="27">
        <v>0</v>
      </c>
      <c r="N46" s="27">
        <v>0</v>
      </c>
      <c r="O46" s="19">
        <f>IFERROR(VLOOKUP($A46,'Parameter Values'!$A$78:$E$107,2,FALSE),'Parameter Values'!B$107)</f>
        <v>22000</v>
      </c>
      <c r="P46" s="19">
        <f>IFERROR(VLOOKUP($A46,'Parameter Values'!$A$78:$E$107,3,FALSE),'Parameter Values'!C$107)</f>
        <v>61500</v>
      </c>
      <c r="Q46" s="19">
        <f>IFERROR(VLOOKUP($A46,'Parameter Values'!$A$78:$E$107,4,FALSE),'Parameter Values'!D$107)</f>
        <v>1069000</v>
      </c>
      <c r="R46" s="19">
        <f>IFERROR(VLOOKUP($A46,'Parameter Values'!$A$78:$E$107,5,FALSE),'Parameter Values'!E$107)</f>
        <v>303.38185251610821</v>
      </c>
      <c r="S46" s="19">
        <f t="shared" si="0"/>
        <v>0</v>
      </c>
      <c r="T46" s="18">
        <f t="shared" si="1"/>
        <v>0</v>
      </c>
      <c r="AA46" s="13"/>
      <c r="AB46"/>
      <c r="AC46"/>
      <c r="AD46"/>
      <c r="AE46"/>
      <c r="AF46"/>
      <c r="AG46"/>
      <c r="AH46"/>
      <c r="AI46"/>
      <c r="AJ46"/>
      <c r="AK46"/>
      <c r="AL46"/>
      <c r="AM46"/>
      <c r="AN46"/>
      <c r="AO46"/>
      <c r="AP46"/>
      <c r="AQ46"/>
      <c r="AR46"/>
      <c r="AS46"/>
      <c r="AT46"/>
      <c r="AU46"/>
      <c r="AV46"/>
      <c r="AW46"/>
      <c r="AX46"/>
      <c r="AY46"/>
      <c r="AZ46"/>
      <c r="BA46"/>
      <c r="BB46"/>
      <c r="BC46"/>
      <c r="BD46"/>
      <c r="BE46"/>
      <c r="BF46"/>
      <c r="BG46"/>
      <c r="BH46"/>
      <c r="BI46"/>
      <c r="BJ46"/>
      <c r="BK46"/>
      <c r="BL46"/>
      <c r="BM46"/>
      <c r="BN46"/>
      <c r="BO46"/>
      <c r="BP46"/>
      <c r="BQ46"/>
      <c r="BR46"/>
      <c r="BS46"/>
      <c r="BT46"/>
      <c r="BU46"/>
      <c r="BV46" s="14"/>
    </row>
    <row r="47" spans="1:74" x14ac:dyDescent="0.2">
      <c r="A47" s="1">
        <f>IF(A46&lt;'Project Information'!B$11,A46+1,"")</f>
        <v>2042</v>
      </c>
      <c r="B47" s="136">
        <v>0</v>
      </c>
      <c r="C47" s="136">
        <v>0</v>
      </c>
      <c r="D47" s="136">
        <v>0</v>
      </c>
      <c r="E47" s="137">
        <v>0</v>
      </c>
      <c r="F47" s="1"/>
      <c r="G47" s="27">
        <v>0</v>
      </c>
      <c r="H47" s="27">
        <v>0</v>
      </c>
      <c r="I47" s="27">
        <v>0</v>
      </c>
      <c r="J47" s="27">
        <v>0</v>
      </c>
      <c r="K47" s="27">
        <v>0</v>
      </c>
      <c r="L47" s="27">
        <v>0</v>
      </c>
      <c r="M47" s="27">
        <v>0</v>
      </c>
      <c r="N47" s="27">
        <v>0</v>
      </c>
      <c r="O47" s="19">
        <f>IFERROR(VLOOKUP($A47,'Parameter Values'!$A$78:$E$107,2,FALSE),'Parameter Values'!B$107)</f>
        <v>22000</v>
      </c>
      <c r="P47" s="19">
        <f>IFERROR(VLOOKUP($A47,'Parameter Values'!$A$78:$E$107,3,FALSE),'Parameter Values'!C$107)</f>
        <v>61500</v>
      </c>
      <c r="Q47" s="19">
        <f>IFERROR(VLOOKUP($A47,'Parameter Values'!$A$78:$E$107,4,FALSE),'Parameter Values'!D$107)</f>
        <v>1069000</v>
      </c>
      <c r="R47" s="19">
        <f>IFERROR(VLOOKUP($A47,'Parameter Values'!$A$78:$E$107,5,FALSE),'Parameter Values'!E$107)</f>
        <v>307.85981343885521</v>
      </c>
      <c r="S47" s="19">
        <f t="shared" si="0"/>
        <v>0</v>
      </c>
      <c r="T47" s="18">
        <f t="shared" si="1"/>
        <v>0</v>
      </c>
      <c r="AA47" s="13"/>
      <c r="AB47"/>
      <c r="AC47"/>
      <c r="AD47"/>
      <c r="AE47"/>
      <c r="AF47"/>
      <c r="AG47"/>
      <c r="AH47"/>
      <c r="AI47"/>
      <c r="AJ47"/>
      <c r="AK47"/>
      <c r="AL47"/>
      <c r="AM47"/>
      <c r="AN47"/>
      <c r="AO47"/>
      <c r="AP47"/>
      <c r="AQ47"/>
      <c r="AR47"/>
      <c r="AS47"/>
      <c r="AT47"/>
      <c r="AU47"/>
      <c r="AV47"/>
      <c r="AW47"/>
      <c r="AX47"/>
      <c r="AY47"/>
      <c r="AZ47"/>
      <c r="BA47"/>
      <c r="BB47"/>
      <c r="BC47"/>
      <c r="BD47"/>
      <c r="BE47"/>
      <c r="BF47"/>
      <c r="BG47"/>
      <c r="BH47"/>
      <c r="BI47"/>
      <c r="BJ47"/>
      <c r="BK47"/>
      <c r="BL47"/>
      <c r="BM47"/>
      <c r="BN47"/>
      <c r="BO47"/>
      <c r="BP47"/>
      <c r="BQ47"/>
      <c r="BR47"/>
      <c r="BS47"/>
      <c r="BT47"/>
      <c r="BU47"/>
      <c r="BV47" s="14"/>
    </row>
    <row r="48" spans="1:74" x14ac:dyDescent="0.2">
      <c r="A48" s="1">
        <f>IF(A47&lt;'Project Information'!B$11,A47+1,"")</f>
        <v>2043</v>
      </c>
      <c r="B48" s="136">
        <v>0</v>
      </c>
      <c r="C48" s="136">
        <v>0</v>
      </c>
      <c r="D48" s="136">
        <v>0</v>
      </c>
      <c r="E48" s="137">
        <v>0</v>
      </c>
      <c r="F48" s="1"/>
      <c r="G48" s="27">
        <v>0</v>
      </c>
      <c r="H48" s="27">
        <v>0</v>
      </c>
      <c r="I48" s="27">
        <v>0</v>
      </c>
      <c r="J48" s="27">
        <v>0</v>
      </c>
      <c r="K48" s="27">
        <v>0</v>
      </c>
      <c r="L48" s="27">
        <v>0</v>
      </c>
      <c r="M48" s="27">
        <v>0</v>
      </c>
      <c r="N48" s="27">
        <v>0</v>
      </c>
      <c r="O48" s="19">
        <f>IFERROR(VLOOKUP($A48,'Parameter Values'!$A$78:$E$107,2,FALSE),'Parameter Values'!B$107)</f>
        <v>22000</v>
      </c>
      <c r="P48" s="19">
        <f>IFERROR(VLOOKUP($A48,'Parameter Values'!$A$78:$E$107,3,FALSE),'Parameter Values'!C$107)</f>
        <v>61500</v>
      </c>
      <c r="Q48" s="19">
        <f>IFERROR(VLOOKUP($A48,'Parameter Values'!$A$78:$E$107,4,FALSE),'Parameter Values'!D$107)</f>
        <v>1069000</v>
      </c>
      <c r="R48" s="19">
        <f>IFERROR(VLOOKUP($A48,'Parameter Values'!$A$78:$E$107,5,FALSE),'Parameter Values'!E$107)</f>
        <v>312.33777436160221</v>
      </c>
      <c r="S48" s="19">
        <f t="shared" si="0"/>
        <v>0</v>
      </c>
      <c r="T48" s="18">
        <f t="shared" si="1"/>
        <v>0</v>
      </c>
      <c r="AA48" s="13"/>
      <c r="AB48"/>
      <c r="AC48"/>
      <c r="AD48"/>
      <c r="AE48"/>
      <c r="AF48"/>
      <c r="AG48"/>
      <c r="AH48"/>
      <c r="AI48"/>
      <c r="AJ48"/>
      <c r="AK48"/>
      <c r="AL48"/>
      <c r="AM48"/>
      <c r="AN48"/>
      <c r="AO48"/>
      <c r="AP48"/>
      <c r="AQ48"/>
      <c r="AR48"/>
      <c r="AS48"/>
      <c r="AT48"/>
      <c r="AU48"/>
      <c r="AV48"/>
      <c r="AW48"/>
      <c r="AX48"/>
      <c r="AY48"/>
      <c r="AZ48"/>
      <c r="BA48"/>
      <c r="BB48"/>
      <c r="BC48"/>
      <c r="BD48"/>
      <c r="BE48"/>
      <c r="BF48"/>
      <c r="BG48"/>
      <c r="BH48"/>
      <c r="BI48"/>
      <c r="BJ48"/>
      <c r="BK48"/>
      <c r="BL48"/>
      <c r="BM48"/>
      <c r="BN48"/>
      <c r="BO48"/>
      <c r="BP48"/>
      <c r="BQ48"/>
      <c r="BR48"/>
      <c r="BS48"/>
      <c r="BT48"/>
      <c r="BU48"/>
      <c r="BV48" s="14"/>
    </row>
    <row r="49" spans="1:74" x14ac:dyDescent="0.2">
      <c r="A49" s="1">
        <f>IF(A48&lt;'Project Information'!B$11,A48+1,"")</f>
        <v>2044</v>
      </c>
      <c r="B49" s="136">
        <v>0</v>
      </c>
      <c r="C49" s="136">
        <v>0</v>
      </c>
      <c r="D49" s="136">
        <v>0</v>
      </c>
      <c r="E49" s="137">
        <v>0</v>
      </c>
      <c r="F49" s="1"/>
      <c r="G49" s="27">
        <v>0</v>
      </c>
      <c r="H49" s="27">
        <v>0</v>
      </c>
      <c r="I49" s="27">
        <v>0</v>
      </c>
      <c r="J49" s="27">
        <v>0</v>
      </c>
      <c r="K49" s="27">
        <v>0</v>
      </c>
      <c r="L49" s="27">
        <v>0</v>
      </c>
      <c r="M49" s="27">
        <v>0</v>
      </c>
      <c r="N49" s="27">
        <v>0</v>
      </c>
      <c r="O49" s="19">
        <f>IFERROR(VLOOKUP($A49,'Parameter Values'!$A$78:$E$107,2,FALSE),'Parameter Values'!B$107)</f>
        <v>22000</v>
      </c>
      <c r="P49" s="19">
        <f>IFERROR(VLOOKUP($A49,'Parameter Values'!$A$78:$E$107,3,FALSE),'Parameter Values'!C$107)</f>
        <v>61500</v>
      </c>
      <c r="Q49" s="19">
        <f>IFERROR(VLOOKUP($A49,'Parameter Values'!$A$78:$E$107,4,FALSE),'Parameter Values'!D$107)</f>
        <v>1069000</v>
      </c>
      <c r="R49" s="19">
        <f>IFERROR(VLOOKUP($A49,'Parameter Values'!$A$78:$E$107,5,FALSE),'Parameter Values'!E$107)</f>
        <v>316.81573528434916</v>
      </c>
      <c r="S49" s="19">
        <f t="shared" si="0"/>
        <v>0</v>
      </c>
      <c r="T49" s="18">
        <f t="shared" si="1"/>
        <v>0</v>
      </c>
      <c r="AA49" s="13"/>
      <c r="AB49"/>
      <c r="AC49"/>
      <c r="AD49"/>
      <c r="AE49"/>
      <c r="AF49"/>
      <c r="AG49"/>
      <c r="AH49"/>
      <c r="AI49"/>
      <c r="AJ49"/>
      <c r="AK49"/>
      <c r="AL49"/>
      <c r="AM49"/>
      <c r="AN49"/>
      <c r="AO49"/>
      <c r="AP49"/>
      <c r="AQ49"/>
      <c r="AR49"/>
      <c r="AS49"/>
      <c r="AT49"/>
      <c r="AU49"/>
      <c r="AV49"/>
      <c r="AW49"/>
      <c r="AX49"/>
      <c r="AY49"/>
      <c r="AZ49"/>
      <c r="BA49"/>
      <c r="BB49"/>
      <c r="BC49"/>
      <c r="BD49"/>
      <c r="BE49"/>
      <c r="BF49"/>
      <c r="BG49"/>
      <c r="BH49"/>
      <c r="BI49"/>
      <c r="BJ49"/>
      <c r="BK49"/>
      <c r="BL49"/>
      <c r="BM49"/>
      <c r="BN49"/>
      <c r="BO49"/>
      <c r="BP49"/>
      <c r="BQ49"/>
      <c r="BR49"/>
      <c r="BS49"/>
      <c r="BT49"/>
      <c r="BU49"/>
      <c r="BV49" s="14"/>
    </row>
    <row r="50" spans="1:74" x14ac:dyDescent="0.2">
      <c r="A50" s="1">
        <f>IF(A49&lt;'Project Information'!B$11,A49+1,"")</f>
        <v>2045</v>
      </c>
      <c r="B50" s="136">
        <v>0</v>
      </c>
      <c r="C50" s="136">
        <v>0</v>
      </c>
      <c r="D50" s="136">
        <v>0</v>
      </c>
      <c r="E50" s="137">
        <v>0</v>
      </c>
      <c r="F50" s="1"/>
      <c r="G50" s="27">
        <v>0</v>
      </c>
      <c r="H50" s="27">
        <v>0</v>
      </c>
      <c r="I50" s="27">
        <v>0</v>
      </c>
      <c r="J50" s="27">
        <v>0</v>
      </c>
      <c r="K50" s="27">
        <v>0</v>
      </c>
      <c r="L50" s="27">
        <v>0</v>
      </c>
      <c r="M50" s="27">
        <v>0</v>
      </c>
      <c r="N50" s="27">
        <v>0</v>
      </c>
      <c r="O50" s="19">
        <f>IFERROR(VLOOKUP($A50,'Parameter Values'!$A$78:$E$107,2,FALSE),'Parameter Values'!B$107)</f>
        <v>22000</v>
      </c>
      <c r="P50" s="19">
        <f>IFERROR(VLOOKUP($A50,'Parameter Values'!$A$78:$E$107,3,FALSE),'Parameter Values'!C$107)</f>
        <v>61500</v>
      </c>
      <c r="Q50" s="19">
        <f>IFERROR(VLOOKUP($A50,'Parameter Values'!$A$78:$E$107,4,FALSE),'Parameter Values'!D$107)</f>
        <v>1069000</v>
      </c>
      <c r="R50" s="19">
        <f>IFERROR(VLOOKUP($A50,'Parameter Values'!$A$78:$E$107,5,FALSE),'Parameter Values'!E$107)</f>
        <v>321.29369620709616</v>
      </c>
      <c r="S50" s="19">
        <f t="shared" si="0"/>
        <v>0</v>
      </c>
      <c r="T50" s="18">
        <f t="shared" si="1"/>
        <v>0</v>
      </c>
      <c r="AA50" s="13"/>
      <c r="AB50"/>
      <c r="AC50"/>
      <c r="AD50"/>
      <c r="AE50"/>
      <c r="AF50"/>
      <c r="AG50"/>
      <c r="AH50"/>
      <c r="AI50"/>
      <c r="AJ50"/>
      <c r="AK50"/>
      <c r="AL50"/>
      <c r="AM50"/>
      <c r="AN50"/>
      <c r="AO50"/>
      <c r="AP50"/>
      <c r="AQ50"/>
      <c r="AR50"/>
      <c r="AS50"/>
      <c r="AT50"/>
      <c r="AU50"/>
      <c r="AV50"/>
      <c r="AW50"/>
      <c r="AX50"/>
      <c r="AY50"/>
      <c r="AZ50"/>
      <c r="BA50"/>
      <c r="BB50"/>
      <c r="BC50"/>
      <c r="BD50"/>
      <c r="BE50"/>
      <c r="BF50"/>
      <c r="BG50"/>
      <c r="BH50"/>
      <c r="BI50"/>
      <c r="BJ50"/>
      <c r="BK50"/>
      <c r="BL50"/>
      <c r="BM50"/>
      <c r="BN50"/>
      <c r="BO50"/>
      <c r="BP50"/>
      <c r="BQ50"/>
      <c r="BR50"/>
      <c r="BS50"/>
      <c r="BT50"/>
      <c r="BU50"/>
      <c r="BV50" s="14"/>
    </row>
    <row r="51" spans="1:74" x14ac:dyDescent="0.2">
      <c r="A51" s="1">
        <f>IF(A50&lt;'Project Information'!B$11,A50+1,"")</f>
        <v>2046</v>
      </c>
      <c r="B51" s="136">
        <v>0</v>
      </c>
      <c r="C51" s="136">
        <v>0</v>
      </c>
      <c r="D51" s="136">
        <v>0</v>
      </c>
      <c r="E51" s="137">
        <v>0</v>
      </c>
      <c r="F51" s="1"/>
      <c r="G51" s="27">
        <v>0</v>
      </c>
      <c r="H51" s="27">
        <v>0</v>
      </c>
      <c r="I51" s="27">
        <v>0</v>
      </c>
      <c r="J51" s="27">
        <v>0</v>
      </c>
      <c r="K51" s="27">
        <v>0</v>
      </c>
      <c r="L51" s="27">
        <v>0</v>
      </c>
      <c r="M51" s="27">
        <v>0</v>
      </c>
      <c r="N51" s="27">
        <v>0</v>
      </c>
      <c r="O51" s="19">
        <f>IFERROR(VLOOKUP($A51,'Parameter Values'!$A$78:$E$107,2,FALSE),'Parameter Values'!B$107)</f>
        <v>22000</v>
      </c>
      <c r="P51" s="19">
        <f>IFERROR(VLOOKUP($A51,'Parameter Values'!$A$78:$E$107,3,FALSE),'Parameter Values'!C$107)</f>
        <v>61500</v>
      </c>
      <c r="Q51" s="19">
        <f>IFERROR(VLOOKUP($A51,'Parameter Values'!$A$78:$E$107,4,FALSE),'Parameter Values'!D$107)</f>
        <v>1069000</v>
      </c>
      <c r="R51" s="19">
        <f>IFERROR(VLOOKUP($A51,'Parameter Values'!$A$78:$E$107,5,FALSE),'Parameter Values'!E$107)</f>
        <v>325.77165712984316</v>
      </c>
      <c r="S51" s="19">
        <f t="shared" si="0"/>
        <v>0</v>
      </c>
      <c r="T51" s="18">
        <f t="shared" si="1"/>
        <v>0</v>
      </c>
      <c r="AA51" s="13"/>
      <c r="AB51"/>
      <c r="AC51"/>
      <c r="AD51"/>
      <c r="AE51"/>
      <c r="AF51"/>
      <c r="AG51"/>
      <c r="AH51"/>
      <c r="AI51"/>
      <c r="AJ51"/>
      <c r="AK51"/>
      <c r="AL51"/>
      <c r="AM51"/>
      <c r="AN51"/>
      <c r="AO51"/>
      <c r="AP51"/>
      <c r="AQ51"/>
      <c r="AR51"/>
      <c r="AS51"/>
      <c r="AT51"/>
      <c r="AU51"/>
      <c r="AV51"/>
      <c r="AW51"/>
      <c r="AX51"/>
      <c r="AY51"/>
      <c r="AZ51"/>
      <c r="BA51"/>
      <c r="BB51"/>
      <c r="BC51"/>
      <c r="BD51"/>
      <c r="BE51"/>
      <c r="BF51"/>
      <c r="BG51"/>
      <c r="BH51"/>
      <c r="BI51"/>
      <c r="BJ51"/>
      <c r="BK51"/>
      <c r="BL51"/>
      <c r="BM51"/>
      <c r="BN51"/>
      <c r="BO51"/>
      <c r="BP51"/>
      <c r="BQ51"/>
      <c r="BR51"/>
      <c r="BS51"/>
      <c r="BT51"/>
      <c r="BU51"/>
      <c r="BV51" s="14"/>
    </row>
    <row r="52" spans="1:74" x14ac:dyDescent="0.2">
      <c r="A52" s="1">
        <f>IF(A51&lt;'Project Information'!B$11,A51+1,"")</f>
        <v>2047</v>
      </c>
      <c r="B52" s="136">
        <v>0</v>
      </c>
      <c r="C52" s="136">
        <v>0</v>
      </c>
      <c r="D52" s="136">
        <v>0</v>
      </c>
      <c r="E52" s="137">
        <v>0</v>
      </c>
      <c r="F52" s="1"/>
      <c r="G52" s="27">
        <v>0</v>
      </c>
      <c r="H52" s="27">
        <v>0</v>
      </c>
      <c r="I52" s="27">
        <v>0</v>
      </c>
      <c r="J52" s="27">
        <v>0</v>
      </c>
      <c r="K52" s="27">
        <v>0</v>
      </c>
      <c r="L52" s="27">
        <v>0</v>
      </c>
      <c r="M52" s="27">
        <v>0</v>
      </c>
      <c r="N52" s="27">
        <v>0</v>
      </c>
      <c r="O52" s="19">
        <f>IFERROR(VLOOKUP($A52,'Parameter Values'!$A$78:$E$107,2,FALSE),'Parameter Values'!B$107)</f>
        <v>22000</v>
      </c>
      <c r="P52" s="19">
        <f>IFERROR(VLOOKUP($A52,'Parameter Values'!$A$78:$E$107,3,FALSE),'Parameter Values'!C$107)</f>
        <v>61500</v>
      </c>
      <c r="Q52" s="19">
        <f>IFERROR(VLOOKUP($A52,'Parameter Values'!$A$78:$E$107,4,FALSE),'Parameter Values'!D$107)</f>
        <v>1069000</v>
      </c>
      <c r="R52" s="19">
        <f>IFERROR(VLOOKUP($A52,'Parameter Values'!$A$78:$E$107,5,FALSE),'Parameter Values'!E$107)</f>
        <v>331.36910828327689</v>
      </c>
      <c r="S52" s="19">
        <f t="shared" si="0"/>
        <v>0</v>
      </c>
      <c r="T52" s="18">
        <f t="shared" si="1"/>
        <v>0</v>
      </c>
      <c r="AA52" s="13"/>
      <c r="AB52"/>
      <c r="AC52"/>
      <c r="AD52"/>
      <c r="AE52"/>
      <c r="AF52"/>
      <c r="AG52"/>
      <c r="AH52"/>
      <c r="AI52"/>
      <c r="AJ52"/>
      <c r="AK52"/>
      <c r="AL52"/>
      <c r="AM52"/>
      <c r="AN52"/>
      <c r="AO52"/>
      <c r="AP52"/>
      <c r="AQ52"/>
      <c r="AR52"/>
      <c r="AS52"/>
      <c r="AT52"/>
      <c r="AU52"/>
      <c r="AV52"/>
      <c r="AW52"/>
      <c r="AX52"/>
      <c r="AY52"/>
      <c r="AZ52"/>
      <c r="BA52"/>
      <c r="BB52"/>
      <c r="BC52"/>
      <c r="BD52"/>
      <c r="BE52"/>
      <c r="BF52"/>
      <c r="BG52"/>
      <c r="BH52"/>
      <c r="BI52"/>
      <c r="BJ52"/>
      <c r="BK52"/>
      <c r="BL52"/>
      <c r="BM52"/>
      <c r="BN52"/>
      <c r="BO52"/>
      <c r="BP52"/>
      <c r="BQ52"/>
      <c r="BR52"/>
      <c r="BS52"/>
      <c r="BT52"/>
      <c r="BU52"/>
      <c r="BV52" s="14"/>
    </row>
    <row r="53" spans="1:74" x14ac:dyDescent="0.2">
      <c r="A53" s="1" t="str">
        <f>IF(A52&lt;'Project Information'!B$11,A52+1,"")</f>
        <v/>
      </c>
      <c r="B53" s="136">
        <v>0</v>
      </c>
      <c r="C53" s="136">
        <v>0</v>
      </c>
      <c r="D53" s="136">
        <v>0</v>
      </c>
      <c r="E53" s="137">
        <v>0</v>
      </c>
      <c r="F53" s="1"/>
      <c r="G53" s="27">
        <v>0</v>
      </c>
      <c r="H53" s="27">
        <v>0</v>
      </c>
      <c r="I53" s="27">
        <v>0</v>
      </c>
      <c r="J53" s="27">
        <v>0</v>
      </c>
      <c r="K53" s="27">
        <v>0</v>
      </c>
      <c r="L53" s="27">
        <v>0</v>
      </c>
      <c r="M53" s="27">
        <v>0</v>
      </c>
      <c r="N53" s="27">
        <v>0</v>
      </c>
      <c r="O53" s="19">
        <f>IFERROR(VLOOKUP($A53,'Parameter Values'!$A$78:$E$107,2,FALSE),'Parameter Values'!B$107)</f>
        <v>22000</v>
      </c>
      <c r="P53" s="19">
        <f>IFERROR(VLOOKUP($A53,'Parameter Values'!$A$78:$E$107,3,FALSE),'Parameter Values'!C$107)</f>
        <v>61500</v>
      </c>
      <c r="Q53" s="19">
        <f>IFERROR(VLOOKUP($A53,'Parameter Values'!$A$78:$E$107,4,FALSE),'Parameter Values'!D$107)</f>
        <v>1069000</v>
      </c>
      <c r="R53" s="19">
        <f>IFERROR(VLOOKUP($A53,'Parameter Values'!$A$78:$E$107,5,FALSE),'Parameter Values'!E$107)</f>
        <v>349.28095197426484</v>
      </c>
      <c r="S53" s="19">
        <f t="shared" si="0"/>
        <v>0</v>
      </c>
      <c r="T53" s="18">
        <f t="shared" si="1"/>
        <v>0</v>
      </c>
      <c r="AA53" s="13"/>
      <c r="AB53"/>
      <c r="AC53"/>
      <c r="AD53"/>
      <c r="AE53"/>
      <c r="AF53"/>
      <c r="AG53"/>
      <c r="AH53"/>
      <c r="AI53"/>
      <c r="AJ53"/>
      <c r="AK53"/>
      <c r="AL53"/>
      <c r="AM53"/>
      <c r="AN53"/>
      <c r="AO53"/>
      <c r="AP53"/>
      <c r="AQ53"/>
      <c r="AR53"/>
      <c r="AS53"/>
      <c r="AT53"/>
      <c r="AU53"/>
      <c r="AV53"/>
      <c r="AW53"/>
      <c r="AX53"/>
      <c r="AY53"/>
      <c r="AZ53"/>
      <c r="BA53"/>
      <c r="BB53"/>
      <c r="BC53"/>
      <c r="BD53"/>
      <c r="BE53"/>
      <c r="BF53"/>
      <c r="BG53"/>
      <c r="BH53"/>
      <c r="BI53"/>
      <c r="BJ53"/>
      <c r="BK53"/>
      <c r="BL53"/>
      <c r="BM53"/>
      <c r="BN53"/>
      <c r="BO53"/>
      <c r="BP53"/>
      <c r="BQ53"/>
      <c r="BR53"/>
      <c r="BS53"/>
      <c r="BT53"/>
      <c r="BU53"/>
      <c r="BV53" s="14"/>
    </row>
    <row r="54" spans="1:74" x14ac:dyDescent="0.2">
      <c r="A54" s="1" t="str">
        <f>IF(A53&lt;'Project Information'!B$11,A53+1,"")</f>
        <v/>
      </c>
      <c r="B54" s="136">
        <v>0</v>
      </c>
      <c r="C54" s="136">
        <v>0</v>
      </c>
      <c r="D54" s="136">
        <v>0</v>
      </c>
      <c r="E54" s="137">
        <v>0</v>
      </c>
      <c r="F54" s="1"/>
      <c r="G54" s="27">
        <v>0</v>
      </c>
      <c r="H54" s="27">
        <v>0</v>
      </c>
      <c r="I54" s="27">
        <v>0</v>
      </c>
      <c r="J54" s="27">
        <v>0</v>
      </c>
      <c r="K54" s="27">
        <v>0</v>
      </c>
      <c r="L54" s="27">
        <v>0</v>
      </c>
      <c r="M54" s="27">
        <v>0</v>
      </c>
      <c r="N54" s="27">
        <v>0</v>
      </c>
      <c r="O54" s="19">
        <f>IFERROR(VLOOKUP($A54,'Parameter Values'!$A$78:$E$107,2,FALSE),'Parameter Values'!B$107)</f>
        <v>22000</v>
      </c>
      <c r="P54" s="19">
        <f>IFERROR(VLOOKUP($A54,'Parameter Values'!$A$78:$E$107,3,FALSE),'Parameter Values'!C$107)</f>
        <v>61500</v>
      </c>
      <c r="Q54" s="19">
        <f>IFERROR(VLOOKUP($A54,'Parameter Values'!$A$78:$E$107,4,FALSE),'Parameter Values'!D$107)</f>
        <v>1069000</v>
      </c>
      <c r="R54" s="19">
        <f>IFERROR(VLOOKUP($A54,'Parameter Values'!$A$78:$E$107,5,FALSE),'Parameter Values'!E$107)</f>
        <v>349.28095197426484</v>
      </c>
      <c r="S54" s="19">
        <f t="shared" si="0"/>
        <v>0</v>
      </c>
      <c r="T54" s="18">
        <f t="shared" si="1"/>
        <v>0</v>
      </c>
      <c r="AA54" s="13"/>
      <c r="AB54"/>
      <c r="AC54"/>
      <c r="AD54"/>
      <c r="AE54"/>
      <c r="AF54"/>
      <c r="AG54"/>
      <c r="AH54"/>
      <c r="AI54"/>
      <c r="AJ54"/>
      <c r="AK54"/>
      <c r="AL54"/>
      <c r="AM54"/>
      <c r="AN54"/>
      <c r="AO54"/>
      <c r="AP54"/>
      <c r="AQ54"/>
      <c r="AR54"/>
      <c r="AS54"/>
      <c r="AT54"/>
      <c r="AU54"/>
      <c r="AV54"/>
      <c r="AW54"/>
      <c r="AX54"/>
      <c r="AY54"/>
      <c r="AZ54"/>
      <c r="BA54"/>
      <c r="BB54"/>
      <c r="BC54"/>
      <c r="BD54"/>
      <c r="BE54"/>
      <c r="BF54"/>
      <c r="BG54"/>
      <c r="BH54"/>
      <c r="BI54"/>
      <c r="BJ54"/>
      <c r="BK54"/>
      <c r="BL54"/>
      <c r="BM54"/>
      <c r="BN54"/>
      <c r="BO54"/>
      <c r="BP54"/>
      <c r="BQ54"/>
      <c r="BR54"/>
      <c r="BS54"/>
      <c r="BT54"/>
      <c r="BU54"/>
      <c r="BV54" s="14"/>
    </row>
    <row r="55" spans="1:74" x14ac:dyDescent="0.2">
      <c r="A55" s="1" t="str">
        <f>IF(A54&lt;'Project Information'!B$11,A54+1,"")</f>
        <v/>
      </c>
      <c r="B55" s="136">
        <v>0</v>
      </c>
      <c r="C55" s="136">
        <v>0</v>
      </c>
      <c r="D55" s="136">
        <v>0</v>
      </c>
      <c r="E55" s="137">
        <v>0</v>
      </c>
      <c r="F55" s="1"/>
      <c r="G55" s="27">
        <v>0</v>
      </c>
      <c r="H55" s="27">
        <v>0</v>
      </c>
      <c r="I55" s="27">
        <v>0</v>
      </c>
      <c r="J55" s="27">
        <v>0</v>
      </c>
      <c r="K55" s="27">
        <v>0</v>
      </c>
      <c r="L55" s="27">
        <v>0</v>
      </c>
      <c r="M55" s="27">
        <v>0</v>
      </c>
      <c r="N55" s="27">
        <v>0</v>
      </c>
      <c r="O55" s="19">
        <f>IFERROR(VLOOKUP($A55,'Parameter Values'!$A$78:$E$107,2,FALSE),'Parameter Values'!B$107)</f>
        <v>22000</v>
      </c>
      <c r="P55" s="19">
        <f>IFERROR(VLOOKUP($A55,'Parameter Values'!$A$78:$E$107,3,FALSE),'Parameter Values'!C$107)</f>
        <v>61500</v>
      </c>
      <c r="Q55" s="19">
        <f>IFERROR(VLOOKUP($A55,'Parameter Values'!$A$78:$E$107,4,FALSE),'Parameter Values'!D$107)</f>
        <v>1069000</v>
      </c>
      <c r="R55" s="19">
        <f>IFERROR(VLOOKUP($A55,'Parameter Values'!$A$78:$E$107,5,FALSE),'Parameter Values'!E$107)</f>
        <v>349.28095197426484</v>
      </c>
      <c r="S55" s="19">
        <f t="shared" si="0"/>
        <v>0</v>
      </c>
      <c r="T55" s="18">
        <f t="shared" si="1"/>
        <v>0</v>
      </c>
      <c r="AA55" s="13"/>
      <c r="AB55"/>
      <c r="AC55"/>
      <c r="AD55"/>
      <c r="AE55"/>
      <c r="AF55"/>
      <c r="AG55"/>
      <c r="AH55"/>
      <c r="AI55"/>
      <c r="AJ55"/>
      <c r="AK55"/>
      <c r="AL55"/>
      <c r="AM55"/>
      <c r="AN55"/>
      <c r="AO55"/>
      <c r="AP55"/>
      <c r="AQ55"/>
      <c r="AR55"/>
      <c r="AS55"/>
      <c r="AT55"/>
      <c r="AU55"/>
      <c r="AV55"/>
      <c r="AW55"/>
      <c r="AX55"/>
      <c r="AY55"/>
      <c r="AZ55"/>
      <c r="BA55"/>
      <c r="BB55"/>
      <c r="BC55"/>
      <c r="BD55"/>
      <c r="BE55"/>
      <c r="BF55"/>
      <c r="BG55"/>
      <c r="BH55"/>
      <c r="BI55"/>
      <c r="BJ55"/>
      <c r="BK55"/>
      <c r="BL55"/>
      <c r="BM55"/>
      <c r="BN55"/>
      <c r="BO55"/>
      <c r="BP55"/>
      <c r="BQ55"/>
      <c r="BR55"/>
      <c r="BS55"/>
      <c r="BT55"/>
      <c r="BU55"/>
      <c r="BV55" s="14"/>
    </row>
    <row r="56" spans="1:74" x14ac:dyDescent="0.2">
      <c r="A56" s="1" t="str">
        <f>IF(A55&lt;'Project Information'!B$11,A55+1,"")</f>
        <v/>
      </c>
      <c r="B56" s="136">
        <v>0</v>
      </c>
      <c r="C56" s="136">
        <v>0</v>
      </c>
      <c r="D56" s="136">
        <v>0</v>
      </c>
      <c r="E56" s="137">
        <v>0</v>
      </c>
      <c r="F56" s="1"/>
      <c r="G56" s="27">
        <v>0</v>
      </c>
      <c r="H56" s="27">
        <v>0</v>
      </c>
      <c r="I56" s="27">
        <v>0</v>
      </c>
      <c r="J56" s="27">
        <v>0</v>
      </c>
      <c r="K56" s="27">
        <v>0</v>
      </c>
      <c r="L56" s="27">
        <v>0</v>
      </c>
      <c r="M56" s="27">
        <v>0</v>
      </c>
      <c r="N56" s="27">
        <v>0</v>
      </c>
      <c r="O56" s="19">
        <f>IFERROR(VLOOKUP($A56,'Parameter Values'!$A$78:$E$107,2,FALSE),'Parameter Values'!B$107)</f>
        <v>22000</v>
      </c>
      <c r="P56" s="19">
        <f>IFERROR(VLOOKUP($A56,'Parameter Values'!$A$78:$E$107,3,FALSE),'Parameter Values'!C$107)</f>
        <v>61500</v>
      </c>
      <c r="Q56" s="19">
        <f>IFERROR(VLOOKUP($A56,'Parameter Values'!$A$78:$E$107,4,FALSE),'Parameter Values'!D$107)</f>
        <v>1069000</v>
      </c>
      <c r="R56" s="19">
        <f>IFERROR(VLOOKUP($A56,'Parameter Values'!$A$78:$E$107,5,FALSE),'Parameter Values'!E$107)</f>
        <v>349.28095197426484</v>
      </c>
      <c r="S56" s="19">
        <f t="shared" si="0"/>
        <v>0</v>
      </c>
      <c r="T56" s="18">
        <f t="shared" si="1"/>
        <v>0</v>
      </c>
      <c r="AA56" s="13"/>
      <c r="AB56"/>
      <c r="AC56"/>
      <c r="AD56"/>
      <c r="AE56"/>
      <c r="AF56"/>
      <c r="AG56"/>
      <c r="AH56"/>
      <c r="AI56"/>
      <c r="AJ56"/>
      <c r="AK56"/>
      <c r="AL56"/>
      <c r="AM56"/>
      <c r="AN56"/>
      <c r="AO56"/>
      <c r="AP56"/>
      <c r="AQ56"/>
      <c r="AR56"/>
      <c r="AS56"/>
      <c r="AT56"/>
      <c r="AU56"/>
      <c r="AV56"/>
      <c r="AW56"/>
      <c r="AX56"/>
      <c r="AY56"/>
      <c r="AZ56"/>
      <c r="BA56"/>
      <c r="BB56"/>
      <c r="BC56"/>
      <c r="BD56"/>
      <c r="BE56"/>
      <c r="BF56"/>
      <c r="BG56"/>
      <c r="BH56"/>
      <c r="BI56"/>
      <c r="BJ56"/>
      <c r="BK56"/>
      <c r="BL56"/>
      <c r="BM56"/>
      <c r="BN56"/>
      <c r="BO56"/>
      <c r="BP56"/>
      <c r="BQ56"/>
      <c r="BR56"/>
      <c r="BS56"/>
      <c r="BT56"/>
      <c r="BU56"/>
      <c r="BV56" s="14"/>
    </row>
    <row r="57" spans="1:74" x14ac:dyDescent="0.2">
      <c r="A57" s="1" t="str">
        <f>IF(A56&lt;'Project Information'!B$11,A56+1,"")</f>
        <v/>
      </c>
      <c r="B57" s="136">
        <v>0</v>
      </c>
      <c r="C57" s="136">
        <v>0</v>
      </c>
      <c r="D57" s="136">
        <v>0</v>
      </c>
      <c r="E57" s="137">
        <v>0</v>
      </c>
      <c r="F57" s="1"/>
      <c r="G57" s="27">
        <v>0</v>
      </c>
      <c r="H57" s="27">
        <v>0</v>
      </c>
      <c r="I57" s="27">
        <v>0</v>
      </c>
      <c r="J57" s="27">
        <v>0</v>
      </c>
      <c r="K57" s="27">
        <v>0</v>
      </c>
      <c r="L57" s="27">
        <v>0</v>
      </c>
      <c r="M57" s="27">
        <v>0</v>
      </c>
      <c r="N57" s="27">
        <v>0</v>
      </c>
      <c r="O57" s="19">
        <f>IFERROR(VLOOKUP($A57,'Parameter Values'!$A$78:$E$107,2,FALSE),'Parameter Values'!B$107)</f>
        <v>22000</v>
      </c>
      <c r="P57" s="19">
        <f>IFERROR(VLOOKUP($A57,'Parameter Values'!$A$78:$E$107,3,FALSE),'Parameter Values'!C$107)</f>
        <v>61500</v>
      </c>
      <c r="Q57" s="19">
        <f>IFERROR(VLOOKUP($A57,'Parameter Values'!$A$78:$E$107,4,FALSE),'Parameter Values'!D$107)</f>
        <v>1069000</v>
      </c>
      <c r="R57" s="19">
        <f>IFERROR(VLOOKUP($A57,'Parameter Values'!$A$78:$E$107,5,FALSE),'Parameter Values'!E$107)</f>
        <v>349.28095197426484</v>
      </c>
      <c r="S57" s="19">
        <f t="shared" si="0"/>
        <v>0</v>
      </c>
      <c r="T57" s="18">
        <f t="shared" si="1"/>
        <v>0</v>
      </c>
      <c r="AA57" s="13"/>
      <c r="AB57"/>
      <c r="AC57"/>
      <c r="AD57"/>
      <c r="AE57"/>
      <c r="AF57"/>
      <c r="AG57"/>
      <c r="AH57"/>
      <c r="AI57"/>
      <c r="AJ57"/>
      <c r="AK57"/>
      <c r="AL57"/>
      <c r="AM57"/>
      <c r="AN57"/>
      <c r="AO57"/>
      <c r="AP57"/>
      <c r="AQ57"/>
      <c r="AR57"/>
      <c r="AS57"/>
      <c r="AT57"/>
      <c r="AU57"/>
      <c r="AV57"/>
      <c r="AW57"/>
      <c r="AX57"/>
      <c r="AY57"/>
      <c r="AZ57"/>
      <c r="BA57"/>
      <c r="BB57"/>
      <c r="BC57"/>
      <c r="BD57"/>
      <c r="BE57"/>
      <c r="BF57"/>
      <c r="BG57"/>
      <c r="BH57"/>
      <c r="BI57"/>
      <c r="BJ57"/>
      <c r="BK57"/>
      <c r="BL57"/>
      <c r="BM57"/>
      <c r="BN57"/>
      <c r="BO57"/>
      <c r="BP57"/>
      <c r="BQ57"/>
      <c r="BR57"/>
      <c r="BS57"/>
      <c r="BT57"/>
      <c r="BU57"/>
      <c r="BV57" s="14"/>
    </row>
    <row r="58" spans="1:74" x14ac:dyDescent="0.2">
      <c r="A58" s="1" t="str">
        <f>IF(A57&lt;'Project Information'!B$11,A57+1,"")</f>
        <v/>
      </c>
      <c r="B58" s="136">
        <v>0</v>
      </c>
      <c r="C58" s="136">
        <v>0</v>
      </c>
      <c r="D58" s="136">
        <v>0</v>
      </c>
      <c r="E58" s="137">
        <v>0</v>
      </c>
      <c r="F58" s="1"/>
      <c r="G58" s="27">
        <v>0</v>
      </c>
      <c r="H58" s="27">
        <v>0</v>
      </c>
      <c r="I58" s="27">
        <v>0</v>
      </c>
      <c r="J58" s="27">
        <v>0</v>
      </c>
      <c r="K58" s="27">
        <v>0</v>
      </c>
      <c r="L58" s="27">
        <v>0</v>
      </c>
      <c r="M58" s="27">
        <v>0</v>
      </c>
      <c r="N58" s="27">
        <v>0</v>
      </c>
      <c r="O58" s="19">
        <f>IFERROR(VLOOKUP($A58,'Parameter Values'!$A$78:$E$107,2,FALSE),'Parameter Values'!B$107)</f>
        <v>22000</v>
      </c>
      <c r="P58" s="19">
        <f>IFERROR(VLOOKUP($A58,'Parameter Values'!$A$78:$E$107,3,FALSE),'Parameter Values'!C$107)</f>
        <v>61500</v>
      </c>
      <c r="Q58" s="19">
        <f>IFERROR(VLOOKUP($A58,'Parameter Values'!$A$78:$E$107,4,FALSE),'Parameter Values'!D$107)</f>
        <v>1069000</v>
      </c>
      <c r="R58" s="19">
        <f>IFERROR(VLOOKUP($A58,'Parameter Values'!$A$78:$E$107,5,FALSE),'Parameter Values'!E$107)</f>
        <v>349.28095197426484</v>
      </c>
      <c r="S58" s="19">
        <f t="shared" si="0"/>
        <v>0</v>
      </c>
      <c r="T58" s="18">
        <f t="shared" si="1"/>
        <v>0</v>
      </c>
      <c r="AA58" s="13"/>
      <c r="AB58"/>
      <c r="AC58"/>
      <c r="AD58"/>
      <c r="AE58"/>
      <c r="AF58"/>
      <c r="AG58"/>
      <c r="AH58"/>
      <c r="AI58"/>
      <c r="AJ58"/>
      <c r="AK58"/>
      <c r="AL58"/>
      <c r="AM58"/>
      <c r="AN58"/>
      <c r="AO58"/>
      <c r="AP58"/>
      <c r="AQ58"/>
      <c r="AR58"/>
      <c r="AS58"/>
      <c r="AT58"/>
      <c r="AU58"/>
      <c r="AV58"/>
      <c r="AW58"/>
      <c r="AX58"/>
      <c r="AY58"/>
      <c r="AZ58"/>
      <c r="BA58"/>
      <c r="BB58"/>
      <c r="BC58"/>
      <c r="BD58"/>
      <c r="BE58"/>
      <c r="BF58"/>
      <c r="BG58"/>
      <c r="BH58"/>
      <c r="BI58"/>
      <c r="BJ58"/>
      <c r="BK58"/>
      <c r="BL58"/>
      <c r="BM58"/>
      <c r="BN58"/>
      <c r="BO58"/>
      <c r="BP58"/>
      <c r="BQ58"/>
      <c r="BR58"/>
      <c r="BS58"/>
      <c r="BT58"/>
      <c r="BU58"/>
      <c r="BV58" s="14"/>
    </row>
    <row r="59" spans="1:74" x14ac:dyDescent="0.2">
      <c r="A59" s="1" t="str">
        <f>IF(A58&lt;'Project Information'!B$11,A58+1,"")</f>
        <v/>
      </c>
      <c r="B59" s="136">
        <v>0</v>
      </c>
      <c r="C59" s="136">
        <v>0</v>
      </c>
      <c r="D59" s="136">
        <v>0</v>
      </c>
      <c r="E59" s="137">
        <v>0</v>
      </c>
      <c r="F59" s="1"/>
      <c r="G59" s="27">
        <v>0</v>
      </c>
      <c r="H59" s="27">
        <v>0</v>
      </c>
      <c r="I59" s="27">
        <v>0</v>
      </c>
      <c r="J59" s="27">
        <v>0</v>
      </c>
      <c r="K59" s="27">
        <v>0</v>
      </c>
      <c r="L59" s="27">
        <v>0</v>
      </c>
      <c r="M59" s="27">
        <v>0</v>
      </c>
      <c r="N59" s="27">
        <v>0</v>
      </c>
      <c r="O59" s="19">
        <f>IFERROR(VLOOKUP($A59,'Parameter Values'!$A$78:$E$107,2,FALSE),'Parameter Values'!B$107)</f>
        <v>22000</v>
      </c>
      <c r="P59" s="19">
        <f>IFERROR(VLOOKUP($A59,'Parameter Values'!$A$78:$E$107,3,FALSE),'Parameter Values'!C$107)</f>
        <v>61500</v>
      </c>
      <c r="Q59" s="19">
        <f>IFERROR(VLOOKUP($A59,'Parameter Values'!$A$78:$E$107,4,FALSE),'Parameter Values'!D$107)</f>
        <v>1069000</v>
      </c>
      <c r="R59" s="19">
        <f>IFERROR(VLOOKUP($A59,'Parameter Values'!$A$78:$E$107,5,FALSE),'Parameter Values'!E$107)</f>
        <v>349.28095197426484</v>
      </c>
      <c r="S59" s="19">
        <f t="shared" si="0"/>
        <v>0</v>
      </c>
      <c r="T59" s="18">
        <f t="shared" si="1"/>
        <v>0</v>
      </c>
      <c r="AA59" s="13"/>
      <c r="AB59"/>
      <c r="AC59"/>
      <c r="AD59"/>
      <c r="AE59"/>
      <c r="AF59"/>
      <c r="AG59"/>
      <c r="AH59"/>
      <c r="AI59"/>
      <c r="AJ59"/>
      <c r="AK59"/>
      <c r="AL59"/>
      <c r="AM59"/>
      <c r="AN59"/>
      <c r="AO59"/>
      <c r="AP59"/>
      <c r="AQ59"/>
      <c r="AR59"/>
      <c r="AS59"/>
      <c r="AT59"/>
      <c r="AU59"/>
      <c r="AV59"/>
      <c r="AW59"/>
      <c r="AX59"/>
      <c r="AY59"/>
      <c r="AZ59"/>
      <c r="BA59"/>
      <c r="BB59"/>
      <c r="BC59"/>
      <c r="BD59"/>
      <c r="BE59"/>
      <c r="BF59"/>
      <c r="BG59"/>
      <c r="BH59"/>
      <c r="BI59"/>
      <c r="BJ59"/>
      <c r="BK59"/>
      <c r="BL59"/>
      <c r="BM59"/>
      <c r="BN59"/>
      <c r="BO59"/>
      <c r="BP59"/>
      <c r="BQ59"/>
      <c r="BR59"/>
      <c r="BS59"/>
      <c r="BT59"/>
      <c r="BU59"/>
      <c r="BV59" s="14"/>
    </row>
    <row r="60" spans="1:74" x14ac:dyDescent="0.2">
      <c r="A60" s="1" t="str">
        <f>IF(A59&lt;'Project Information'!B$11,A59+1,"")</f>
        <v/>
      </c>
      <c r="B60" s="136">
        <v>0</v>
      </c>
      <c r="C60" s="136">
        <v>0</v>
      </c>
      <c r="D60" s="136">
        <v>0</v>
      </c>
      <c r="E60" s="137">
        <v>0</v>
      </c>
      <c r="F60" s="1"/>
      <c r="G60" s="27">
        <v>0</v>
      </c>
      <c r="H60" s="27">
        <v>0</v>
      </c>
      <c r="I60" s="27">
        <v>0</v>
      </c>
      <c r="J60" s="27">
        <v>0</v>
      </c>
      <c r="K60" s="27">
        <v>0</v>
      </c>
      <c r="L60" s="27">
        <v>0</v>
      </c>
      <c r="M60" s="27">
        <v>0</v>
      </c>
      <c r="N60" s="27">
        <v>0</v>
      </c>
      <c r="O60" s="19">
        <f>IFERROR(VLOOKUP($A60,'Parameter Values'!$A$78:$E$107,2,FALSE),'Parameter Values'!B$107)</f>
        <v>22000</v>
      </c>
      <c r="P60" s="19">
        <f>IFERROR(VLOOKUP($A60,'Parameter Values'!$A$78:$E$107,3,FALSE),'Parameter Values'!C$107)</f>
        <v>61500</v>
      </c>
      <c r="Q60" s="19">
        <f>IFERROR(VLOOKUP($A60,'Parameter Values'!$A$78:$E$107,4,FALSE),'Parameter Values'!D$107)</f>
        <v>1069000</v>
      </c>
      <c r="R60" s="19">
        <f>IFERROR(VLOOKUP($A60,'Parameter Values'!$A$78:$E$107,5,FALSE),'Parameter Values'!E$107)</f>
        <v>349.28095197426484</v>
      </c>
      <c r="S60" s="19">
        <f t="shared" si="0"/>
        <v>0</v>
      </c>
      <c r="T60" s="18">
        <f t="shared" si="1"/>
        <v>0</v>
      </c>
      <c r="AA60" s="13"/>
      <c r="AB60"/>
      <c r="AC60"/>
      <c r="AD60"/>
      <c r="AE60"/>
      <c r="AF60"/>
      <c r="AG60"/>
      <c r="AH60"/>
      <c r="AI60"/>
      <c r="AJ60"/>
      <c r="AK60"/>
      <c r="AL60"/>
      <c r="AM60"/>
      <c r="AN60"/>
      <c r="AO60"/>
      <c r="AP60"/>
      <c r="AQ60"/>
      <c r="AR60"/>
      <c r="AS60"/>
      <c r="AT60"/>
      <c r="AU60"/>
      <c r="AV60"/>
      <c r="AW60"/>
      <c r="AX60"/>
      <c r="AY60"/>
      <c r="AZ60"/>
      <c r="BA60"/>
      <c r="BB60"/>
      <c r="BC60"/>
      <c r="BD60"/>
      <c r="BE60"/>
      <c r="BF60"/>
      <c r="BG60"/>
      <c r="BH60"/>
      <c r="BI60"/>
      <c r="BJ60"/>
      <c r="BK60"/>
      <c r="BL60"/>
      <c r="BM60"/>
      <c r="BN60"/>
      <c r="BO60"/>
      <c r="BP60"/>
      <c r="BQ60"/>
      <c r="BR60"/>
      <c r="BS60"/>
      <c r="BT60"/>
      <c r="BU60"/>
      <c r="BV60" s="14"/>
    </row>
    <row r="61" spans="1:74" x14ac:dyDescent="0.2">
      <c r="A61" s="1" t="str">
        <f>IF(A60&lt;'Project Information'!B$11,A60+1,"")</f>
        <v/>
      </c>
      <c r="B61" s="136">
        <v>0</v>
      </c>
      <c r="C61" s="136">
        <v>0</v>
      </c>
      <c r="D61" s="136">
        <v>0</v>
      </c>
      <c r="E61" s="137">
        <v>0</v>
      </c>
      <c r="F61" s="1"/>
      <c r="G61" s="27">
        <v>0</v>
      </c>
      <c r="H61" s="27">
        <v>0</v>
      </c>
      <c r="I61" s="27">
        <v>0</v>
      </c>
      <c r="J61" s="27">
        <v>0</v>
      </c>
      <c r="K61" s="27">
        <v>0</v>
      </c>
      <c r="L61" s="27">
        <v>0</v>
      </c>
      <c r="M61" s="27">
        <v>0</v>
      </c>
      <c r="N61" s="27">
        <v>0</v>
      </c>
      <c r="O61" s="19">
        <f>IFERROR(VLOOKUP($A61,'Parameter Values'!$A$78:$E$107,2,FALSE),'Parameter Values'!B$107)</f>
        <v>22000</v>
      </c>
      <c r="P61" s="19">
        <f>IFERROR(VLOOKUP($A61,'Parameter Values'!$A$78:$E$107,3,FALSE),'Parameter Values'!C$107)</f>
        <v>61500</v>
      </c>
      <c r="Q61" s="19">
        <f>IFERROR(VLOOKUP($A61,'Parameter Values'!$A$78:$E$107,4,FALSE),'Parameter Values'!D$107)</f>
        <v>1069000</v>
      </c>
      <c r="R61" s="19">
        <f>IFERROR(VLOOKUP($A61,'Parameter Values'!$A$78:$E$107,5,FALSE),'Parameter Values'!E$107)</f>
        <v>349.28095197426484</v>
      </c>
      <c r="S61" s="19">
        <f t="shared" si="0"/>
        <v>0</v>
      </c>
      <c r="T61" s="18">
        <f t="shared" si="1"/>
        <v>0</v>
      </c>
      <c r="AA61" s="13"/>
      <c r="AB61"/>
      <c r="AC61"/>
      <c r="AD61"/>
      <c r="AE61"/>
      <c r="AF61"/>
      <c r="AG61"/>
      <c r="AH61"/>
      <c r="AI61"/>
      <c r="AJ61"/>
      <c r="AK61"/>
      <c r="AL61"/>
      <c r="AM61"/>
      <c r="AN61"/>
      <c r="AO61"/>
      <c r="AP61"/>
      <c r="AQ61"/>
      <c r="AR61"/>
      <c r="AS61"/>
      <c r="AT61"/>
      <c r="AU61"/>
      <c r="AV61"/>
      <c r="AW61"/>
      <c r="AX61"/>
      <c r="AY61"/>
      <c r="AZ61"/>
      <c r="BA61"/>
      <c r="BB61"/>
      <c r="BC61"/>
      <c r="BD61"/>
      <c r="BE61"/>
      <c r="BF61"/>
      <c r="BG61"/>
      <c r="BH61"/>
      <c r="BI61"/>
      <c r="BJ61"/>
      <c r="BK61"/>
      <c r="BL61"/>
      <c r="BM61"/>
      <c r="BN61"/>
      <c r="BO61"/>
      <c r="BP61"/>
      <c r="BQ61"/>
      <c r="BR61"/>
      <c r="BS61"/>
      <c r="BT61"/>
      <c r="BU61"/>
      <c r="BV61" s="14"/>
    </row>
    <row r="62" spans="1:74" x14ac:dyDescent="0.2">
      <c r="A62" s="1" t="str">
        <f>IF(A61&lt;'Project Information'!B$11,A61+1,"")</f>
        <v/>
      </c>
      <c r="B62" s="138">
        <v>0</v>
      </c>
      <c r="C62" s="138">
        <v>0</v>
      </c>
      <c r="D62" s="138">
        <v>0</v>
      </c>
      <c r="E62" s="139">
        <v>0</v>
      </c>
      <c r="F62" s="2"/>
      <c r="G62" s="34">
        <v>0</v>
      </c>
      <c r="H62" s="34">
        <v>0</v>
      </c>
      <c r="I62" s="34">
        <v>0</v>
      </c>
      <c r="J62" s="34">
        <v>0</v>
      </c>
      <c r="K62" s="34">
        <v>0</v>
      </c>
      <c r="L62" s="34">
        <v>0</v>
      </c>
      <c r="M62" s="34">
        <v>0</v>
      </c>
      <c r="N62" s="23">
        <v>0</v>
      </c>
      <c r="O62" s="20">
        <f>IFERROR(VLOOKUP($A62,'Parameter Values'!$A$78:$E$107,2,FALSE),'Parameter Values'!B$107)</f>
        <v>22000</v>
      </c>
      <c r="P62" s="20">
        <f>IFERROR(VLOOKUP($A62,'Parameter Values'!$A$78:$E$107,3,FALSE),'Parameter Values'!C$107)</f>
        <v>61500</v>
      </c>
      <c r="Q62" s="20">
        <f>IFERROR(VLOOKUP($A62,'Parameter Values'!$A$78:$E$107,4,FALSE),'Parameter Values'!D$107)</f>
        <v>1069000</v>
      </c>
      <c r="R62" s="20">
        <f>IFERROR(VLOOKUP($A62,'Parameter Values'!$A$78:$E$107,5,FALSE),'Parameter Values'!E$107)</f>
        <v>349.28095197426484</v>
      </c>
      <c r="S62" s="19">
        <f t="shared" si="0"/>
        <v>0</v>
      </c>
      <c r="T62" s="18">
        <f t="shared" si="1"/>
        <v>0</v>
      </c>
      <c r="AA62" s="13"/>
      <c r="AB62"/>
      <c r="AC62"/>
      <c r="AD62"/>
      <c r="AE62"/>
      <c r="AF62"/>
      <c r="AG62"/>
      <c r="AH62"/>
      <c r="AI62"/>
      <c r="AJ62"/>
      <c r="AK62"/>
      <c r="AL62"/>
      <c r="AM62"/>
      <c r="AN62"/>
      <c r="AO62"/>
      <c r="AP62"/>
      <c r="AQ62"/>
      <c r="AR62"/>
      <c r="AS62"/>
      <c r="AT62"/>
      <c r="AU62"/>
      <c r="AV62"/>
      <c r="AW62"/>
      <c r="AX62"/>
      <c r="AY62"/>
      <c r="AZ62"/>
      <c r="BA62"/>
      <c r="BB62"/>
      <c r="BC62"/>
      <c r="BD62"/>
      <c r="BE62"/>
      <c r="BF62"/>
      <c r="BG62"/>
      <c r="BH62"/>
      <c r="BI62"/>
      <c r="BJ62"/>
      <c r="BK62"/>
      <c r="BL62"/>
      <c r="BM62"/>
      <c r="BN62"/>
      <c r="BO62"/>
      <c r="BP62"/>
      <c r="BQ62"/>
      <c r="BR62"/>
      <c r="BS62"/>
      <c r="BT62"/>
      <c r="BU62"/>
      <c r="BV62" s="14"/>
    </row>
    <row r="63" spans="1:74" x14ac:dyDescent="0.2">
      <c r="AA63" s="13"/>
      <c r="AB63"/>
      <c r="AC63"/>
      <c r="AD63"/>
      <c r="AE63"/>
      <c r="AF63"/>
      <c r="AG63"/>
      <c r="AH63"/>
      <c r="AI63"/>
      <c r="AJ63"/>
      <c r="AK63"/>
      <c r="AL63"/>
      <c r="AM63"/>
      <c r="AN63"/>
      <c r="AO63"/>
      <c r="AP63"/>
      <c r="AQ63"/>
      <c r="AR63"/>
      <c r="AS63"/>
      <c r="AT63"/>
      <c r="AU63"/>
      <c r="AV63"/>
      <c r="AW63"/>
      <c r="AX63"/>
      <c r="AY63"/>
      <c r="AZ63"/>
      <c r="BA63"/>
      <c r="BB63"/>
      <c r="BC63"/>
      <c r="BD63"/>
      <c r="BE63"/>
      <c r="BF63"/>
      <c r="BG63"/>
      <c r="BH63"/>
      <c r="BI63"/>
      <c r="BJ63"/>
      <c r="BK63"/>
      <c r="BL63"/>
      <c r="BM63"/>
      <c r="BN63"/>
      <c r="BO63"/>
      <c r="BP63"/>
      <c r="BQ63"/>
      <c r="BR63"/>
      <c r="BS63"/>
      <c r="BT63"/>
      <c r="BU63"/>
      <c r="BV63" s="14"/>
    </row>
    <row r="64" spans="1:74" x14ac:dyDescent="0.2">
      <c r="AA64" s="13"/>
      <c r="AB64"/>
      <c r="AC64"/>
      <c r="AD64"/>
      <c r="AE64"/>
      <c r="AF64"/>
      <c r="AG64"/>
      <c r="AH64"/>
      <c r="AI64"/>
      <c r="AJ64"/>
      <c r="AK64"/>
      <c r="AL64"/>
      <c r="AM64"/>
      <c r="AN64"/>
      <c r="AO64"/>
      <c r="AP64"/>
      <c r="AQ64"/>
      <c r="AR64"/>
      <c r="AS64"/>
      <c r="AT64"/>
      <c r="AU64"/>
      <c r="AV64"/>
      <c r="AW64"/>
      <c r="AX64"/>
      <c r="AY64"/>
      <c r="AZ64"/>
      <c r="BA64"/>
      <c r="BB64"/>
      <c r="BC64"/>
      <c r="BD64"/>
      <c r="BE64"/>
      <c r="BF64"/>
      <c r="BG64"/>
      <c r="BH64"/>
      <c r="BI64"/>
      <c r="BJ64"/>
      <c r="BK64"/>
      <c r="BL64"/>
      <c r="BM64"/>
      <c r="BN64"/>
      <c r="BO64"/>
      <c r="BP64"/>
      <c r="BQ64"/>
      <c r="BR64"/>
      <c r="BS64"/>
      <c r="BT64"/>
      <c r="BU64"/>
      <c r="BV64" s="14"/>
    </row>
    <row r="65" spans="27:74" x14ac:dyDescent="0.2">
      <c r="AA65" s="13"/>
      <c r="AB65"/>
      <c r="AC65"/>
      <c r="AD65"/>
      <c r="AE65"/>
      <c r="AF65"/>
      <c r="AG65"/>
      <c r="AH65"/>
      <c r="AI65"/>
      <c r="AJ65"/>
      <c r="AK65"/>
      <c r="AL65"/>
      <c r="AM65"/>
      <c r="AN65"/>
      <c r="AO65"/>
      <c r="AP65"/>
      <c r="AQ65"/>
      <c r="AR65"/>
      <c r="AS65"/>
      <c r="AT65"/>
      <c r="AU65"/>
      <c r="AV65"/>
      <c r="AW65"/>
      <c r="AX65"/>
      <c r="AY65"/>
      <c r="AZ65"/>
      <c r="BA65"/>
      <c r="BB65"/>
      <c r="BC65"/>
      <c r="BD65"/>
      <c r="BE65"/>
      <c r="BF65"/>
      <c r="BG65"/>
      <c r="BH65"/>
      <c r="BI65"/>
      <c r="BJ65"/>
      <c r="BK65"/>
      <c r="BL65"/>
      <c r="BM65"/>
      <c r="BN65"/>
      <c r="BO65"/>
      <c r="BP65"/>
      <c r="BQ65"/>
      <c r="BR65"/>
      <c r="BS65"/>
      <c r="BT65"/>
      <c r="BU65"/>
      <c r="BV65" s="14"/>
    </row>
    <row r="66" spans="27:74" x14ac:dyDescent="0.2">
      <c r="AA66" s="13"/>
      <c r="AB66"/>
      <c r="AC66"/>
      <c r="AD66"/>
      <c r="AE66"/>
      <c r="AF66"/>
      <c r="AG66"/>
      <c r="AH66"/>
      <c r="AI66"/>
      <c r="AJ66"/>
      <c r="AK66"/>
      <c r="AL66"/>
      <c r="AM66"/>
      <c r="AN66"/>
      <c r="AO66"/>
      <c r="AP66"/>
      <c r="AQ66"/>
      <c r="AR66"/>
      <c r="AS66"/>
      <c r="AT66"/>
      <c r="AU66"/>
      <c r="AV66"/>
      <c r="AW66"/>
      <c r="AX66"/>
      <c r="AY66"/>
      <c r="AZ66"/>
      <c r="BA66"/>
      <c r="BB66"/>
      <c r="BC66"/>
      <c r="BD66"/>
      <c r="BE66"/>
      <c r="BF66"/>
      <c r="BG66"/>
      <c r="BH66"/>
      <c r="BI66"/>
      <c r="BJ66"/>
      <c r="BK66"/>
      <c r="BL66"/>
      <c r="BM66"/>
      <c r="BN66"/>
      <c r="BO66"/>
      <c r="BP66"/>
      <c r="BQ66"/>
      <c r="BR66"/>
      <c r="BS66"/>
      <c r="BT66"/>
      <c r="BU66"/>
      <c r="BV66" s="14"/>
    </row>
    <row r="67" spans="27:74" x14ac:dyDescent="0.2">
      <c r="AA67" s="13"/>
      <c r="AB67"/>
      <c r="AC67"/>
      <c r="AD67"/>
      <c r="AE67"/>
      <c r="AF67"/>
      <c r="AG67"/>
      <c r="AH67"/>
      <c r="AI67"/>
      <c r="AJ67"/>
      <c r="AK67"/>
      <c r="AL67"/>
      <c r="AM67"/>
      <c r="AN67"/>
      <c r="AO67"/>
      <c r="AP67"/>
      <c r="AQ67"/>
      <c r="AR67"/>
      <c r="AS67"/>
      <c r="AT67"/>
      <c r="AU67"/>
      <c r="AV67"/>
      <c r="AW67"/>
      <c r="AX67"/>
      <c r="AY67"/>
      <c r="AZ67"/>
      <c r="BA67"/>
      <c r="BB67"/>
      <c r="BC67"/>
      <c r="BD67"/>
      <c r="BE67"/>
      <c r="BF67"/>
      <c r="BG67"/>
      <c r="BH67"/>
      <c r="BI67"/>
      <c r="BJ67"/>
      <c r="BK67"/>
      <c r="BL67"/>
      <c r="BM67"/>
      <c r="BN67"/>
      <c r="BO67"/>
      <c r="BP67"/>
      <c r="BQ67"/>
      <c r="BR67"/>
      <c r="BS67"/>
      <c r="BT67"/>
      <c r="BU67"/>
      <c r="BV67" s="14"/>
    </row>
    <row r="68" spans="27:74" x14ac:dyDescent="0.2">
      <c r="AA68" s="13"/>
      <c r="AB68"/>
      <c r="AC68"/>
      <c r="AD68"/>
      <c r="AE68"/>
      <c r="AF68"/>
      <c r="AG68"/>
      <c r="AH68"/>
      <c r="AI68"/>
      <c r="AJ68"/>
      <c r="AK68"/>
      <c r="AL68"/>
      <c r="AM68"/>
      <c r="AN68"/>
      <c r="AO68"/>
      <c r="AP68"/>
      <c r="AQ68"/>
      <c r="AR68"/>
      <c r="AS68"/>
      <c r="AT68"/>
      <c r="AU68"/>
      <c r="AV68"/>
      <c r="AW68"/>
      <c r="AX68"/>
      <c r="AY68"/>
      <c r="AZ68"/>
      <c r="BA68"/>
      <c r="BB68"/>
      <c r="BC68"/>
      <c r="BD68"/>
      <c r="BE68"/>
      <c r="BF68"/>
      <c r="BG68"/>
      <c r="BH68"/>
      <c r="BI68"/>
      <c r="BJ68"/>
      <c r="BK68"/>
      <c r="BL68"/>
      <c r="BM68"/>
      <c r="BN68"/>
      <c r="BO68"/>
      <c r="BP68"/>
      <c r="BQ68"/>
      <c r="BR68"/>
      <c r="BS68"/>
      <c r="BT68"/>
      <c r="BU68"/>
      <c r="BV68" s="14"/>
    </row>
    <row r="69" spans="27:74" x14ac:dyDescent="0.2">
      <c r="AA69" s="13"/>
      <c r="AB69"/>
      <c r="AC69"/>
      <c r="AD69"/>
      <c r="AE69"/>
      <c r="AF69"/>
      <c r="AG69"/>
      <c r="AH69"/>
      <c r="AI69"/>
      <c r="AJ69"/>
      <c r="AK69"/>
      <c r="AL69"/>
      <c r="AM69"/>
      <c r="AN69"/>
      <c r="AO69"/>
      <c r="AP69"/>
      <c r="AQ69"/>
      <c r="AR69"/>
      <c r="AS69"/>
      <c r="AT69"/>
      <c r="AU69"/>
      <c r="AV69"/>
      <c r="AW69"/>
      <c r="AX69"/>
      <c r="AY69"/>
      <c r="AZ69"/>
      <c r="BA69"/>
      <c r="BB69"/>
      <c r="BC69"/>
      <c r="BD69"/>
      <c r="BE69"/>
      <c r="BF69"/>
      <c r="BG69"/>
      <c r="BH69"/>
      <c r="BI69"/>
      <c r="BJ69"/>
      <c r="BK69"/>
      <c r="BL69"/>
      <c r="BM69"/>
      <c r="BN69"/>
      <c r="BO69"/>
      <c r="BP69"/>
      <c r="BQ69"/>
      <c r="BR69"/>
      <c r="BS69"/>
      <c r="BT69"/>
      <c r="BU69"/>
      <c r="BV69" s="14"/>
    </row>
    <row r="70" spans="27:74" x14ac:dyDescent="0.2">
      <c r="AA70" s="13"/>
      <c r="AB70"/>
      <c r="AC70"/>
      <c r="AD70"/>
      <c r="AE70"/>
      <c r="AF70"/>
      <c r="AG70"/>
      <c r="AH70"/>
      <c r="AI70"/>
      <c r="AJ70"/>
      <c r="AK70"/>
      <c r="AL70"/>
      <c r="AM70"/>
      <c r="AN70"/>
      <c r="AO70"/>
      <c r="AP70"/>
      <c r="AQ70"/>
      <c r="AR70"/>
      <c r="AS70"/>
      <c r="AT70"/>
      <c r="AU70"/>
      <c r="AV70"/>
      <c r="AW70"/>
      <c r="AX70"/>
      <c r="AY70"/>
      <c r="AZ70"/>
      <c r="BA70"/>
      <c r="BB70"/>
      <c r="BC70"/>
      <c r="BD70"/>
      <c r="BE70"/>
      <c r="BF70"/>
      <c r="BG70"/>
      <c r="BH70"/>
      <c r="BI70"/>
      <c r="BJ70"/>
      <c r="BK70"/>
      <c r="BL70"/>
      <c r="BM70"/>
      <c r="BN70"/>
      <c r="BO70"/>
      <c r="BP70"/>
      <c r="BQ70"/>
      <c r="BR70"/>
      <c r="BS70"/>
      <c r="BT70"/>
      <c r="BU70"/>
      <c r="BV70" s="14"/>
    </row>
    <row r="71" spans="27:74" x14ac:dyDescent="0.2">
      <c r="AA71" s="13"/>
      <c r="AB71"/>
      <c r="AC71"/>
      <c r="AD71"/>
      <c r="AE71"/>
      <c r="AF71"/>
      <c r="AG71"/>
      <c r="AH71"/>
      <c r="AI71"/>
      <c r="AJ71"/>
      <c r="AK71"/>
      <c r="AL71"/>
      <c r="AM71"/>
      <c r="AN71"/>
      <c r="AO71"/>
      <c r="AP71"/>
      <c r="AQ71"/>
      <c r="AR71"/>
      <c r="AS71"/>
      <c r="AT71"/>
      <c r="AU71"/>
      <c r="AV71"/>
      <c r="AW71"/>
      <c r="AX71"/>
      <c r="AY71"/>
      <c r="AZ71"/>
      <c r="BA71"/>
      <c r="BB71"/>
      <c r="BC71"/>
      <c r="BD71"/>
      <c r="BE71"/>
      <c r="BF71"/>
      <c r="BG71"/>
      <c r="BH71"/>
      <c r="BI71"/>
      <c r="BJ71"/>
      <c r="BK71"/>
      <c r="BL71"/>
      <c r="BM71"/>
      <c r="BN71"/>
      <c r="BO71"/>
      <c r="BP71"/>
      <c r="BQ71"/>
      <c r="BR71"/>
      <c r="BS71"/>
      <c r="BT71"/>
      <c r="BU71"/>
      <c r="BV71" s="14"/>
    </row>
    <row r="72" spans="27:74" x14ac:dyDescent="0.2">
      <c r="AA72" s="13"/>
      <c r="AB72"/>
      <c r="AC72"/>
      <c r="AD72"/>
      <c r="AE72"/>
      <c r="AF72"/>
      <c r="AG72"/>
      <c r="AH72"/>
      <c r="AI72"/>
      <c r="AJ72"/>
      <c r="AK72"/>
      <c r="AL72"/>
      <c r="AM72"/>
      <c r="AN72"/>
      <c r="AO72"/>
      <c r="AP72"/>
      <c r="AQ72"/>
      <c r="AR72"/>
      <c r="AS72"/>
      <c r="AT72"/>
      <c r="AU72"/>
      <c r="AV72"/>
      <c r="AW72"/>
      <c r="AX72"/>
      <c r="AY72"/>
      <c r="AZ72"/>
      <c r="BA72"/>
      <c r="BB72"/>
      <c r="BC72"/>
      <c r="BD72"/>
      <c r="BE72"/>
      <c r="BF72"/>
      <c r="BG72"/>
      <c r="BH72"/>
      <c r="BI72"/>
      <c r="BJ72"/>
      <c r="BK72"/>
      <c r="BL72"/>
      <c r="BM72"/>
      <c r="BN72"/>
      <c r="BO72"/>
      <c r="BP72"/>
      <c r="BQ72"/>
      <c r="BR72"/>
      <c r="BS72"/>
      <c r="BT72"/>
      <c r="BU72"/>
      <c r="BV72" s="14"/>
    </row>
    <row r="73" spans="27:74" x14ac:dyDescent="0.2">
      <c r="AA73" s="13"/>
      <c r="AB73"/>
      <c r="AC73"/>
      <c r="AD73"/>
      <c r="AE73"/>
      <c r="AF73"/>
      <c r="AG73"/>
      <c r="AH73"/>
      <c r="AI73"/>
      <c r="AJ73"/>
      <c r="AK73"/>
      <c r="AL73"/>
      <c r="AM73"/>
      <c r="AN73"/>
      <c r="AO73"/>
      <c r="AP73"/>
      <c r="AQ73"/>
      <c r="AR73"/>
      <c r="AS73"/>
      <c r="AT73"/>
      <c r="AU73"/>
      <c r="AV73"/>
      <c r="AW73"/>
      <c r="AX73"/>
      <c r="AY73"/>
      <c r="AZ73"/>
      <c r="BA73"/>
      <c r="BB73"/>
      <c r="BC73"/>
      <c r="BD73"/>
      <c r="BE73"/>
      <c r="BF73"/>
      <c r="BG73"/>
      <c r="BH73"/>
      <c r="BI73"/>
      <c r="BJ73"/>
      <c r="BK73"/>
      <c r="BL73"/>
      <c r="BM73"/>
      <c r="BN73"/>
      <c r="BO73"/>
      <c r="BP73"/>
      <c r="BQ73"/>
      <c r="BR73"/>
      <c r="BS73"/>
      <c r="BT73"/>
      <c r="BU73"/>
      <c r="BV73" s="14"/>
    </row>
    <row r="74" spans="27:74" x14ac:dyDescent="0.2">
      <c r="AA74" s="13"/>
      <c r="AB74"/>
      <c r="AC74"/>
      <c r="AD74"/>
      <c r="AE74"/>
      <c r="AF74"/>
      <c r="AG74"/>
      <c r="AH74"/>
      <c r="AI74"/>
      <c r="AJ74"/>
      <c r="AK74"/>
      <c r="AL74"/>
      <c r="AM74"/>
      <c r="AN74"/>
      <c r="AO74"/>
      <c r="AP74"/>
      <c r="AQ74"/>
      <c r="AR74"/>
      <c r="AS74"/>
      <c r="AT74"/>
      <c r="AU74"/>
      <c r="AV74"/>
      <c r="AW74"/>
      <c r="AX74"/>
      <c r="AY74"/>
      <c r="AZ74"/>
      <c r="BA74"/>
      <c r="BB74"/>
      <c r="BC74"/>
      <c r="BD74"/>
      <c r="BE74"/>
      <c r="BF74"/>
      <c r="BG74"/>
      <c r="BH74"/>
      <c r="BI74"/>
      <c r="BJ74"/>
      <c r="BK74"/>
      <c r="BL74"/>
      <c r="BM74"/>
      <c r="BN74"/>
      <c r="BO74"/>
      <c r="BP74"/>
      <c r="BQ74"/>
      <c r="BR74"/>
      <c r="BS74"/>
      <c r="BT74"/>
      <c r="BU74"/>
      <c r="BV74" s="14"/>
    </row>
    <row r="75" spans="27:74" x14ac:dyDescent="0.2">
      <c r="AA75" s="13"/>
      <c r="AB75"/>
      <c r="AC75"/>
      <c r="AD75"/>
      <c r="AE75"/>
      <c r="AF75"/>
      <c r="AG75"/>
      <c r="AH75"/>
      <c r="AI75"/>
      <c r="AJ75"/>
      <c r="AK75"/>
      <c r="AL75"/>
      <c r="AM75"/>
      <c r="AN75"/>
      <c r="AO75"/>
      <c r="AP75"/>
      <c r="AQ75"/>
      <c r="AR75"/>
      <c r="AS75"/>
      <c r="AT75"/>
      <c r="AU75"/>
      <c r="AV75"/>
      <c r="AW75"/>
      <c r="AX75"/>
      <c r="AY75"/>
      <c r="AZ75"/>
      <c r="BA75"/>
      <c r="BB75"/>
      <c r="BC75"/>
      <c r="BD75"/>
      <c r="BE75"/>
      <c r="BF75"/>
      <c r="BG75"/>
      <c r="BH75"/>
      <c r="BI75"/>
      <c r="BJ75"/>
      <c r="BK75"/>
      <c r="BL75"/>
      <c r="BM75"/>
      <c r="BN75"/>
      <c r="BO75"/>
      <c r="BP75"/>
      <c r="BQ75"/>
      <c r="BR75"/>
      <c r="BS75"/>
      <c r="BT75"/>
      <c r="BU75"/>
      <c r="BV75" s="14"/>
    </row>
    <row r="76" spans="27:74" x14ac:dyDescent="0.2">
      <c r="AA76" s="13"/>
      <c r="AB76"/>
      <c r="AC76"/>
      <c r="AD76"/>
      <c r="AE76"/>
      <c r="AF76"/>
      <c r="AG76"/>
      <c r="AH76"/>
      <c r="AI76"/>
      <c r="AJ76"/>
      <c r="AK76"/>
      <c r="AL76"/>
      <c r="AM76"/>
      <c r="AN76"/>
      <c r="AO76"/>
      <c r="AP76"/>
      <c r="AQ76"/>
      <c r="AR76"/>
      <c r="AS76"/>
      <c r="AT76"/>
      <c r="AU76"/>
      <c r="AV76"/>
      <c r="AW76"/>
      <c r="AX76"/>
      <c r="AY76"/>
      <c r="AZ76"/>
      <c r="BA76"/>
      <c r="BB76"/>
      <c r="BC76"/>
      <c r="BD76"/>
      <c r="BE76"/>
      <c r="BF76"/>
      <c r="BG76"/>
      <c r="BH76"/>
      <c r="BI76"/>
      <c r="BJ76"/>
      <c r="BK76"/>
      <c r="BL76"/>
      <c r="BM76"/>
      <c r="BN76"/>
      <c r="BO76"/>
      <c r="BP76"/>
      <c r="BQ76"/>
      <c r="BR76"/>
      <c r="BS76"/>
      <c r="BT76"/>
      <c r="BU76"/>
      <c r="BV76" s="14"/>
    </row>
    <row r="77" spans="27:74" x14ac:dyDescent="0.2">
      <c r="AA77" s="13"/>
      <c r="AB77"/>
      <c r="AC77"/>
      <c r="AD77"/>
      <c r="AE77"/>
      <c r="AF77"/>
      <c r="AG77"/>
      <c r="AH77"/>
      <c r="AI77"/>
      <c r="AJ77"/>
      <c r="AK77"/>
      <c r="AL77"/>
      <c r="AM77"/>
      <c r="AN77"/>
      <c r="AO77"/>
      <c r="AP77"/>
      <c r="AQ77"/>
      <c r="AR77"/>
      <c r="AS77"/>
      <c r="AT77"/>
      <c r="AU77"/>
      <c r="AV77"/>
      <c r="AW77"/>
      <c r="AX77"/>
      <c r="AY77"/>
      <c r="AZ77"/>
      <c r="BA77"/>
      <c r="BB77"/>
      <c r="BC77"/>
      <c r="BD77"/>
      <c r="BE77"/>
      <c r="BF77"/>
      <c r="BG77"/>
      <c r="BH77"/>
      <c r="BI77"/>
      <c r="BJ77"/>
      <c r="BK77"/>
      <c r="BL77"/>
      <c r="BM77"/>
      <c r="BN77"/>
      <c r="BO77"/>
      <c r="BP77"/>
      <c r="BQ77"/>
      <c r="BR77"/>
      <c r="BS77"/>
      <c r="BT77"/>
      <c r="BU77"/>
      <c r="BV77" s="14"/>
    </row>
    <row r="78" spans="27:74" x14ac:dyDescent="0.2">
      <c r="AA78" s="13"/>
      <c r="AB78"/>
      <c r="AC78"/>
      <c r="AD78"/>
      <c r="AE78"/>
      <c r="AF78"/>
      <c r="AG78"/>
      <c r="AH78"/>
      <c r="AI78"/>
      <c r="AJ78"/>
      <c r="AK78"/>
      <c r="AL78"/>
      <c r="AM78"/>
      <c r="AN78"/>
      <c r="AO78"/>
      <c r="AP78"/>
      <c r="AQ78"/>
      <c r="AR78"/>
      <c r="AS78"/>
      <c r="AT78"/>
      <c r="AU78"/>
      <c r="AV78"/>
      <c r="AW78"/>
      <c r="AX78"/>
      <c r="AY78"/>
      <c r="AZ78"/>
      <c r="BA78"/>
      <c r="BB78"/>
      <c r="BC78"/>
      <c r="BD78"/>
      <c r="BE78"/>
      <c r="BF78"/>
      <c r="BG78"/>
      <c r="BH78"/>
      <c r="BI78"/>
      <c r="BJ78"/>
      <c r="BK78"/>
      <c r="BL78"/>
      <c r="BM78"/>
      <c r="BN78"/>
      <c r="BO78"/>
      <c r="BP78"/>
      <c r="BQ78"/>
      <c r="BR78"/>
      <c r="BS78"/>
      <c r="BT78"/>
      <c r="BU78"/>
      <c r="BV78" s="14"/>
    </row>
    <row r="79" spans="27:74" x14ac:dyDescent="0.2">
      <c r="AA79" s="13"/>
      <c r="AB79"/>
      <c r="AC79"/>
      <c r="AD79"/>
      <c r="AE79"/>
      <c r="AF79"/>
      <c r="AG79"/>
      <c r="AH79"/>
      <c r="AI79"/>
      <c r="AJ79"/>
      <c r="AK79"/>
      <c r="AL79"/>
      <c r="AM79"/>
      <c r="AN79"/>
      <c r="AO79"/>
      <c r="AP79"/>
      <c r="AQ79"/>
      <c r="AR79"/>
      <c r="AS79"/>
      <c r="AT79"/>
      <c r="AU79"/>
      <c r="AV79"/>
      <c r="AW79"/>
      <c r="AX79"/>
      <c r="AY79"/>
      <c r="AZ79"/>
      <c r="BA79"/>
      <c r="BB79"/>
      <c r="BC79"/>
      <c r="BD79"/>
      <c r="BE79"/>
      <c r="BF79"/>
      <c r="BG79"/>
      <c r="BH79"/>
      <c r="BI79"/>
      <c r="BJ79"/>
      <c r="BK79"/>
      <c r="BL79"/>
      <c r="BM79"/>
      <c r="BN79"/>
      <c r="BO79"/>
      <c r="BP79"/>
      <c r="BQ79"/>
      <c r="BR79"/>
      <c r="BS79"/>
      <c r="BT79"/>
      <c r="BU79"/>
      <c r="BV79" s="14"/>
    </row>
    <row r="80" spans="27:74" x14ac:dyDescent="0.2">
      <c r="AA80" s="13"/>
      <c r="AB80"/>
      <c r="AC80"/>
      <c r="AD80"/>
      <c r="AE80"/>
      <c r="AF80"/>
      <c r="AG80"/>
      <c r="AH80"/>
      <c r="AI80"/>
      <c r="AJ80"/>
      <c r="AK80"/>
      <c r="AL80"/>
      <c r="AM80"/>
      <c r="AN80"/>
      <c r="AO80"/>
      <c r="AP80"/>
      <c r="AQ80"/>
      <c r="AR80"/>
      <c r="AS80"/>
      <c r="AT80"/>
      <c r="AU80"/>
      <c r="AV80"/>
      <c r="AW80"/>
      <c r="AX80"/>
      <c r="AY80"/>
      <c r="AZ80"/>
      <c r="BA80"/>
      <c r="BB80"/>
      <c r="BC80"/>
      <c r="BD80"/>
      <c r="BE80"/>
      <c r="BF80"/>
      <c r="BG80"/>
      <c r="BH80"/>
      <c r="BI80"/>
      <c r="BJ80"/>
      <c r="BK80"/>
      <c r="BL80"/>
      <c r="BM80"/>
      <c r="BN80"/>
      <c r="BO80"/>
      <c r="BP80"/>
      <c r="BQ80"/>
      <c r="BR80"/>
      <c r="BS80"/>
      <c r="BT80"/>
      <c r="BU80"/>
      <c r="BV80" s="14"/>
    </row>
    <row r="81" spans="27:74" x14ac:dyDescent="0.2">
      <c r="AA81" s="13"/>
      <c r="AB81"/>
      <c r="AC81"/>
      <c r="AD81"/>
      <c r="AE81"/>
      <c r="AF81"/>
      <c r="AG81"/>
      <c r="AH81"/>
      <c r="AI81"/>
      <c r="AJ81"/>
      <c r="AK81"/>
      <c r="AL81"/>
      <c r="AM81"/>
      <c r="AN81"/>
      <c r="AO81"/>
      <c r="AP81"/>
      <c r="AQ81"/>
      <c r="AR81"/>
      <c r="AS81"/>
      <c r="AT81"/>
      <c r="AU81"/>
      <c r="AV81"/>
      <c r="AW81"/>
      <c r="AX81"/>
      <c r="AY81"/>
      <c r="AZ81"/>
      <c r="BA81"/>
      <c r="BB81"/>
      <c r="BC81"/>
      <c r="BD81"/>
      <c r="BE81"/>
      <c r="BF81"/>
      <c r="BG81"/>
      <c r="BH81"/>
      <c r="BI81"/>
      <c r="BJ81"/>
      <c r="BK81"/>
      <c r="BL81"/>
      <c r="BM81"/>
      <c r="BN81"/>
      <c r="BO81"/>
      <c r="BP81"/>
      <c r="BQ81"/>
      <c r="BR81"/>
      <c r="BS81"/>
      <c r="BT81"/>
      <c r="BU81"/>
      <c r="BV81" s="14"/>
    </row>
    <row r="82" spans="27:74" x14ac:dyDescent="0.2">
      <c r="AA82" s="13"/>
      <c r="AB82"/>
      <c r="AC82"/>
      <c r="AD82"/>
      <c r="AE82"/>
      <c r="AF82"/>
      <c r="AG82"/>
      <c r="AH82"/>
      <c r="AI82"/>
      <c r="AJ82"/>
      <c r="AK82"/>
      <c r="AL82"/>
      <c r="AM82"/>
      <c r="AN82"/>
      <c r="AO82"/>
      <c r="AP82"/>
      <c r="AQ82"/>
      <c r="AR82"/>
      <c r="AS82"/>
      <c r="AT82"/>
      <c r="AU82"/>
      <c r="AV82"/>
      <c r="AW82"/>
      <c r="AX82"/>
      <c r="AY82"/>
      <c r="AZ82"/>
      <c r="BA82"/>
      <c r="BB82"/>
      <c r="BC82"/>
      <c r="BD82"/>
      <c r="BE82"/>
      <c r="BF82"/>
      <c r="BG82"/>
      <c r="BH82"/>
      <c r="BI82"/>
      <c r="BJ82"/>
      <c r="BK82"/>
      <c r="BL82"/>
      <c r="BM82"/>
      <c r="BN82"/>
      <c r="BO82"/>
      <c r="BP82"/>
      <c r="BQ82"/>
      <c r="BR82"/>
      <c r="BS82"/>
      <c r="BT82"/>
      <c r="BU82"/>
      <c r="BV82" s="14"/>
    </row>
    <row r="83" spans="27:74" x14ac:dyDescent="0.2">
      <c r="AA83" s="13"/>
      <c r="AB83"/>
      <c r="AC83"/>
      <c r="AD83"/>
      <c r="AE83"/>
      <c r="AF83"/>
      <c r="AG83"/>
      <c r="AH83"/>
      <c r="AI83"/>
      <c r="AJ83"/>
      <c r="AK83"/>
      <c r="AL83"/>
      <c r="AM83"/>
      <c r="AN83"/>
      <c r="AO83"/>
      <c r="AP83"/>
      <c r="AQ83"/>
      <c r="AR83"/>
      <c r="AS83"/>
      <c r="AT83"/>
      <c r="AU83"/>
      <c r="AV83"/>
      <c r="AW83"/>
      <c r="AX83"/>
      <c r="AY83"/>
      <c r="AZ83"/>
      <c r="BA83"/>
      <c r="BB83"/>
      <c r="BC83"/>
      <c r="BD83"/>
      <c r="BE83"/>
      <c r="BF83"/>
      <c r="BG83"/>
      <c r="BH83"/>
      <c r="BI83"/>
      <c r="BJ83"/>
      <c r="BK83"/>
      <c r="BL83"/>
      <c r="BM83"/>
      <c r="BN83"/>
      <c r="BO83"/>
      <c r="BP83"/>
      <c r="BQ83"/>
      <c r="BR83"/>
      <c r="BS83"/>
      <c r="BT83"/>
      <c r="BU83"/>
      <c r="BV83" s="14"/>
    </row>
    <row r="84" spans="27:74" x14ac:dyDescent="0.2">
      <c r="AA84" s="13"/>
      <c r="AB84"/>
      <c r="AC84"/>
      <c r="AD84"/>
      <c r="AE84"/>
      <c r="AF84"/>
      <c r="AG84"/>
      <c r="AH84"/>
      <c r="AI84"/>
      <c r="AJ84"/>
      <c r="AK84"/>
      <c r="AL84"/>
      <c r="AM84"/>
      <c r="AN84"/>
      <c r="AO84"/>
      <c r="AP84"/>
      <c r="AQ84"/>
      <c r="AR84"/>
      <c r="AS84"/>
      <c r="AT84"/>
      <c r="AU84"/>
      <c r="AV84"/>
      <c r="AW84"/>
      <c r="AX84"/>
      <c r="AY84"/>
      <c r="AZ84"/>
      <c r="BA84"/>
      <c r="BB84"/>
      <c r="BC84"/>
      <c r="BD84"/>
      <c r="BE84"/>
      <c r="BF84"/>
      <c r="BG84"/>
      <c r="BH84"/>
      <c r="BI84"/>
      <c r="BJ84"/>
      <c r="BK84"/>
      <c r="BL84"/>
      <c r="BM84"/>
      <c r="BN84"/>
      <c r="BO84"/>
      <c r="BP84"/>
      <c r="BQ84"/>
      <c r="BR84"/>
      <c r="BS84"/>
      <c r="BT84"/>
      <c r="BU84"/>
      <c r="BV84" s="14"/>
    </row>
    <row r="85" spans="27:74" x14ac:dyDescent="0.2">
      <c r="AA85" s="13"/>
      <c r="AB85"/>
      <c r="AC85"/>
      <c r="AD85"/>
      <c r="AE85"/>
      <c r="AF85"/>
      <c r="AG85"/>
      <c r="AH85"/>
      <c r="AI85"/>
      <c r="AJ85"/>
      <c r="AK85"/>
      <c r="AL85"/>
      <c r="AM85"/>
      <c r="AN85"/>
      <c r="AO85"/>
      <c r="AP85"/>
      <c r="AQ85"/>
      <c r="AR85"/>
      <c r="AS85"/>
      <c r="AT85"/>
      <c r="AU85"/>
      <c r="AV85"/>
      <c r="AW85"/>
      <c r="AX85"/>
      <c r="AY85"/>
      <c r="AZ85"/>
      <c r="BA85"/>
      <c r="BB85"/>
      <c r="BC85"/>
      <c r="BD85"/>
      <c r="BE85"/>
      <c r="BF85"/>
      <c r="BG85"/>
      <c r="BH85"/>
      <c r="BI85"/>
      <c r="BJ85"/>
      <c r="BK85"/>
      <c r="BL85"/>
      <c r="BM85"/>
      <c r="BN85"/>
      <c r="BO85"/>
      <c r="BP85"/>
      <c r="BQ85"/>
      <c r="BR85"/>
      <c r="BS85"/>
      <c r="BT85"/>
      <c r="BU85"/>
      <c r="BV85" s="14"/>
    </row>
    <row r="86" spans="27:74" x14ac:dyDescent="0.2">
      <c r="AA86" s="13"/>
      <c r="AB86"/>
      <c r="AC86"/>
      <c r="AD86"/>
      <c r="AE86"/>
      <c r="AF86"/>
      <c r="AG86"/>
      <c r="AH86"/>
      <c r="AI86"/>
      <c r="AJ86"/>
      <c r="AK86"/>
      <c r="AL86"/>
      <c r="AM86"/>
      <c r="AN86"/>
      <c r="AO86"/>
      <c r="AP86"/>
      <c r="AQ86"/>
      <c r="AR86"/>
      <c r="AS86"/>
      <c r="AT86"/>
      <c r="AU86"/>
      <c r="AV86"/>
      <c r="AW86"/>
      <c r="AX86"/>
      <c r="AY86"/>
      <c r="AZ86"/>
      <c r="BA86"/>
      <c r="BB86"/>
      <c r="BC86"/>
      <c r="BD86"/>
      <c r="BE86"/>
      <c r="BF86"/>
      <c r="BG86"/>
      <c r="BH86"/>
      <c r="BI86"/>
      <c r="BJ86"/>
      <c r="BK86"/>
      <c r="BL86"/>
      <c r="BM86"/>
      <c r="BN86"/>
      <c r="BO86"/>
      <c r="BP86"/>
      <c r="BQ86"/>
      <c r="BR86"/>
      <c r="BS86"/>
      <c r="BT86"/>
      <c r="BU86"/>
      <c r="BV86" s="14"/>
    </row>
    <row r="87" spans="27:74" x14ac:dyDescent="0.2">
      <c r="AA87" s="13"/>
      <c r="AB87"/>
      <c r="AC87"/>
      <c r="AD87"/>
      <c r="AE87"/>
      <c r="AF87"/>
      <c r="AG87"/>
      <c r="AH87"/>
      <c r="AI87"/>
      <c r="AJ87"/>
      <c r="AK87"/>
      <c r="AL87"/>
      <c r="AM87"/>
      <c r="AN87"/>
      <c r="AO87"/>
      <c r="AP87"/>
      <c r="AQ87"/>
      <c r="AR87"/>
      <c r="AS87"/>
      <c r="AT87"/>
      <c r="AU87"/>
      <c r="AV87"/>
      <c r="AW87"/>
      <c r="AX87"/>
      <c r="AY87"/>
      <c r="AZ87"/>
      <c r="BA87"/>
      <c r="BB87"/>
      <c r="BC87"/>
      <c r="BD87"/>
      <c r="BE87"/>
      <c r="BF87"/>
      <c r="BG87"/>
      <c r="BH87"/>
      <c r="BI87"/>
      <c r="BJ87"/>
      <c r="BK87"/>
      <c r="BL87"/>
      <c r="BM87"/>
      <c r="BN87"/>
      <c r="BO87"/>
      <c r="BP87"/>
      <c r="BQ87"/>
      <c r="BR87"/>
      <c r="BS87"/>
      <c r="BT87"/>
      <c r="BU87"/>
      <c r="BV87" s="14"/>
    </row>
    <row r="88" spans="27:74" x14ac:dyDescent="0.2">
      <c r="AA88" s="13"/>
      <c r="AB88"/>
      <c r="AC88"/>
      <c r="AD88"/>
      <c r="AE88"/>
      <c r="AF88"/>
      <c r="AG88"/>
      <c r="AH88"/>
      <c r="AI88"/>
      <c r="AJ88"/>
      <c r="AK88"/>
      <c r="AL88"/>
      <c r="AM88"/>
      <c r="AN88"/>
      <c r="AO88"/>
      <c r="AP88"/>
      <c r="AQ88"/>
      <c r="AR88"/>
      <c r="AS88"/>
      <c r="AT88"/>
      <c r="AU88"/>
      <c r="AV88"/>
      <c r="AW88"/>
      <c r="AX88"/>
      <c r="AY88"/>
      <c r="AZ88"/>
      <c r="BA88"/>
      <c r="BB88"/>
      <c r="BC88"/>
      <c r="BD88"/>
      <c r="BE88"/>
      <c r="BF88"/>
      <c r="BG88"/>
      <c r="BH88"/>
      <c r="BI88"/>
      <c r="BJ88"/>
      <c r="BK88"/>
      <c r="BL88"/>
      <c r="BM88"/>
      <c r="BN88"/>
      <c r="BO88"/>
      <c r="BP88"/>
      <c r="BQ88"/>
      <c r="BR88"/>
      <c r="BS88"/>
      <c r="BT88"/>
      <c r="BU88"/>
      <c r="BV88" s="14"/>
    </row>
    <row r="89" spans="27:74" x14ac:dyDescent="0.2">
      <c r="AA89" s="13"/>
      <c r="AB89"/>
      <c r="AC89"/>
      <c r="AD89"/>
      <c r="AE89"/>
      <c r="AF89"/>
      <c r="AG89"/>
      <c r="AH89"/>
      <c r="AI89"/>
      <c r="AJ89"/>
      <c r="AK89"/>
      <c r="AL89"/>
      <c r="AM89"/>
      <c r="AN89"/>
      <c r="AO89"/>
      <c r="AP89"/>
      <c r="AQ89"/>
      <c r="AR89"/>
      <c r="AS89"/>
      <c r="AT89"/>
      <c r="AU89"/>
      <c r="AV89"/>
      <c r="AW89"/>
      <c r="AX89"/>
      <c r="AY89"/>
      <c r="AZ89"/>
      <c r="BA89"/>
      <c r="BB89"/>
      <c r="BC89"/>
      <c r="BD89"/>
      <c r="BE89"/>
      <c r="BF89"/>
      <c r="BG89"/>
      <c r="BH89"/>
      <c r="BI89"/>
      <c r="BJ89"/>
      <c r="BK89"/>
      <c r="BL89"/>
      <c r="BM89"/>
      <c r="BN89"/>
      <c r="BO89"/>
      <c r="BP89"/>
      <c r="BQ89"/>
      <c r="BR89"/>
      <c r="BS89"/>
      <c r="BT89"/>
      <c r="BU89"/>
      <c r="BV89" s="14"/>
    </row>
    <row r="90" spans="27:74" x14ac:dyDescent="0.2">
      <c r="AA90" s="13"/>
      <c r="AB90"/>
      <c r="AC90"/>
      <c r="AD90"/>
      <c r="AE90"/>
      <c r="AF90"/>
      <c r="AG90"/>
      <c r="AH90"/>
      <c r="AI90"/>
      <c r="AJ90"/>
      <c r="AK90"/>
      <c r="AL90"/>
      <c r="AM90"/>
      <c r="AN90"/>
      <c r="AO90"/>
      <c r="AP90"/>
      <c r="AQ90"/>
      <c r="AR90"/>
      <c r="AS90"/>
      <c r="AT90"/>
      <c r="AU90"/>
      <c r="AV90"/>
      <c r="AW90"/>
      <c r="AX90"/>
      <c r="AY90"/>
      <c r="AZ90"/>
      <c r="BA90"/>
      <c r="BB90"/>
      <c r="BC90"/>
      <c r="BD90"/>
      <c r="BE90"/>
      <c r="BF90"/>
      <c r="BG90"/>
      <c r="BH90"/>
      <c r="BI90"/>
      <c r="BJ90"/>
      <c r="BK90"/>
      <c r="BL90"/>
      <c r="BM90"/>
      <c r="BN90"/>
      <c r="BO90"/>
      <c r="BP90"/>
      <c r="BQ90"/>
      <c r="BR90"/>
      <c r="BS90"/>
      <c r="BT90"/>
      <c r="BU90"/>
      <c r="BV90" s="14"/>
    </row>
    <row r="91" spans="27:74" x14ac:dyDescent="0.2">
      <c r="AA91" s="13"/>
      <c r="AB91"/>
      <c r="AC91"/>
      <c r="AD91"/>
      <c r="AE91"/>
      <c r="AF91"/>
      <c r="AG91"/>
      <c r="AH91"/>
      <c r="AI91"/>
      <c r="AJ91"/>
      <c r="AK91"/>
      <c r="AL91"/>
      <c r="AM91"/>
      <c r="AN91"/>
      <c r="AO91"/>
      <c r="AP91"/>
      <c r="AQ91"/>
      <c r="AR91"/>
      <c r="AS91"/>
      <c r="AT91"/>
      <c r="AU91"/>
      <c r="AV91"/>
      <c r="AW91"/>
      <c r="AX91"/>
      <c r="AY91"/>
      <c r="AZ91"/>
      <c r="BA91"/>
      <c r="BB91"/>
      <c r="BC91"/>
      <c r="BD91"/>
      <c r="BE91"/>
      <c r="BF91"/>
      <c r="BG91"/>
      <c r="BH91"/>
      <c r="BI91"/>
      <c r="BJ91"/>
      <c r="BK91"/>
      <c r="BL91"/>
      <c r="BM91"/>
      <c r="BN91"/>
      <c r="BO91"/>
      <c r="BP91"/>
      <c r="BQ91"/>
      <c r="BR91"/>
      <c r="BS91"/>
      <c r="BT91"/>
      <c r="BU91"/>
      <c r="BV91" s="14"/>
    </row>
    <row r="92" spans="27:74" x14ac:dyDescent="0.2">
      <c r="AA92" s="13"/>
      <c r="AB92"/>
      <c r="AC92"/>
      <c r="AD92"/>
      <c r="AE92"/>
      <c r="AF92"/>
      <c r="AG92"/>
      <c r="AH92"/>
      <c r="AI92"/>
      <c r="AJ92"/>
      <c r="AK92"/>
      <c r="AL92"/>
      <c r="AM92"/>
      <c r="AN92"/>
      <c r="AO92"/>
      <c r="AP92"/>
      <c r="AQ92"/>
      <c r="AR92"/>
      <c r="AS92"/>
      <c r="AT92"/>
      <c r="AU92"/>
      <c r="AV92"/>
      <c r="AW92"/>
      <c r="AX92"/>
      <c r="AY92"/>
      <c r="AZ92"/>
      <c r="BA92"/>
      <c r="BB92"/>
      <c r="BC92"/>
      <c r="BD92"/>
      <c r="BE92"/>
      <c r="BF92"/>
      <c r="BG92"/>
      <c r="BH92"/>
      <c r="BI92"/>
      <c r="BJ92"/>
      <c r="BK92"/>
      <c r="BL92"/>
      <c r="BM92"/>
      <c r="BN92"/>
      <c r="BO92"/>
      <c r="BP92"/>
      <c r="BQ92"/>
      <c r="BR92"/>
      <c r="BS92"/>
      <c r="BT92"/>
      <c r="BU92"/>
      <c r="BV92" s="14"/>
    </row>
    <row r="93" spans="27:74" x14ac:dyDescent="0.2">
      <c r="AA93" s="13"/>
      <c r="AB93"/>
      <c r="AC93"/>
      <c r="AD93"/>
      <c r="AE93"/>
      <c r="AF93"/>
      <c r="AG93"/>
      <c r="AH93"/>
      <c r="AI93"/>
      <c r="AJ93"/>
      <c r="AK93"/>
      <c r="AL93"/>
      <c r="AM93"/>
      <c r="AN93"/>
      <c r="AO93"/>
      <c r="AP93"/>
      <c r="AQ93"/>
      <c r="AR93"/>
      <c r="AS93"/>
      <c r="AT93"/>
      <c r="AU93"/>
      <c r="AV93"/>
      <c r="AW93"/>
      <c r="AX93"/>
      <c r="AY93"/>
      <c r="AZ93"/>
      <c r="BA93"/>
      <c r="BB93"/>
      <c r="BC93"/>
      <c r="BD93"/>
      <c r="BE93"/>
      <c r="BF93"/>
      <c r="BG93"/>
      <c r="BH93"/>
      <c r="BI93"/>
      <c r="BJ93"/>
      <c r="BK93"/>
      <c r="BL93"/>
      <c r="BM93"/>
      <c r="BN93"/>
      <c r="BO93"/>
      <c r="BP93"/>
      <c r="BQ93"/>
      <c r="BR93"/>
      <c r="BS93"/>
      <c r="BT93"/>
      <c r="BU93"/>
      <c r="BV93" s="14"/>
    </row>
    <row r="94" spans="27:74" x14ac:dyDescent="0.2">
      <c r="AA94" s="13"/>
      <c r="AB94"/>
      <c r="AC94"/>
      <c r="AD94"/>
      <c r="AE94"/>
      <c r="AF94"/>
      <c r="AG94"/>
      <c r="AH94"/>
      <c r="AI94"/>
      <c r="AJ94"/>
      <c r="AK94"/>
      <c r="AL94"/>
      <c r="AM94"/>
      <c r="AN94"/>
      <c r="AO94"/>
      <c r="AP94"/>
      <c r="AQ94"/>
      <c r="AR94"/>
      <c r="AS94"/>
      <c r="AT94"/>
      <c r="AU94"/>
      <c r="AV94"/>
      <c r="AW94"/>
      <c r="AX94"/>
      <c r="AY94"/>
      <c r="AZ94"/>
      <c r="BA94"/>
      <c r="BB94"/>
      <c r="BC94"/>
      <c r="BD94"/>
      <c r="BE94"/>
      <c r="BF94"/>
      <c r="BG94"/>
      <c r="BH94"/>
      <c r="BI94"/>
      <c r="BJ94"/>
      <c r="BK94"/>
      <c r="BL94"/>
      <c r="BM94"/>
      <c r="BN94"/>
      <c r="BO94"/>
      <c r="BP94"/>
      <c r="BQ94"/>
      <c r="BR94"/>
      <c r="BS94"/>
      <c r="BT94"/>
      <c r="BU94"/>
      <c r="BV94" s="14"/>
    </row>
    <row r="95" spans="27:74" x14ac:dyDescent="0.2">
      <c r="AA95" s="13"/>
      <c r="AB95"/>
      <c r="AC95"/>
      <c r="AD95"/>
      <c r="AE95"/>
      <c r="AF95"/>
      <c r="AG95"/>
      <c r="AH95"/>
      <c r="AI95"/>
      <c r="AJ95"/>
      <c r="AK95"/>
      <c r="AL95"/>
      <c r="AM95"/>
      <c r="AN95"/>
      <c r="AO95"/>
      <c r="AP95"/>
      <c r="AQ95"/>
      <c r="AR95"/>
      <c r="AS95"/>
      <c r="AT95"/>
      <c r="AU95"/>
      <c r="AV95"/>
      <c r="AW95"/>
      <c r="AX95"/>
      <c r="AY95"/>
      <c r="AZ95"/>
      <c r="BA95"/>
      <c r="BB95"/>
      <c r="BC95"/>
      <c r="BD95"/>
      <c r="BE95"/>
      <c r="BF95"/>
      <c r="BG95"/>
      <c r="BH95"/>
      <c r="BI95"/>
      <c r="BJ95"/>
      <c r="BK95"/>
      <c r="BL95"/>
      <c r="BM95"/>
      <c r="BN95"/>
      <c r="BO95"/>
      <c r="BP95"/>
      <c r="BQ95"/>
      <c r="BR95"/>
      <c r="BS95"/>
      <c r="BT95"/>
      <c r="BU95"/>
      <c r="BV95" s="14"/>
    </row>
    <row r="96" spans="27:74" x14ac:dyDescent="0.2">
      <c r="AA96" s="13"/>
      <c r="AB96"/>
      <c r="AC96"/>
      <c r="AD96"/>
      <c r="AE96"/>
      <c r="AF96"/>
      <c r="AG96"/>
      <c r="AH96"/>
      <c r="AI96"/>
      <c r="AJ96"/>
      <c r="AK96"/>
      <c r="AL96"/>
      <c r="AM96"/>
      <c r="AN96"/>
      <c r="AO96"/>
      <c r="AP96"/>
      <c r="AQ96"/>
      <c r="AR96"/>
      <c r="AS96"/>
      <c r="AT96"/>
      <c r="AU96"/>
      <c r="AV96"/>
      <c r="AW96"/>
      <c r="AX96"/>
      <c r="AY96"/>
      <c r="AZ96"/>
      <c r="BA96"/>
      <c r="BB96"/>
      <c r="BC96"/>
      <c r="BD96"/>
      <c r="BE96"/>
      <c r="BF96"/>
      <c r="BG96"/>
      <c r="BH96"/>
      <c r="BI96"/>
      <c r="BJ96"/>
      <c r="BK96"/>
      <c r="BL96"/>
      <c r="BM96"/>
      <c r="BN96"/>
      <c r="BO96"/>
      <c r="BP96"/>
      <c r="BQ96"/>
      <c r="BR96"/>
      <c r="BS96"/>
      <c r="BT96"/>
      <c r="BU96"/>
      <c r="BV96" s="14"/>
    </row>
    <row r="97" spans="27:74" x14ac:dyDescent="0.2">
      <c r="AA97" s="13"/>
      <c r="AB97"/>
      <c r="AC97"/>
      <c r="AD97"/>
      <c r="AE97"/>
      <c r="AF97"/>
      <c r="AG97"/>
      <c r="AH97"/>
      <c r="AI97"/>
      <c r="AJ97"/>
      <c r="AK97"/>
      <c r="AL97"/>
      <c r="AM97"/>
      <c r="AN97"/>
      <c r="AO97"/>
      <c r="AP97"/>
      <c r="AQ97"/>
      <c r="AR97"/>
      <c r="AS97"/>
      <c r="AT97"/>
      <c r="AU97"/>
      <c r="AV97"/>
      <c r="AW97"/>
      <c r="AX97"/>
      <c r="AY97"/>
      <c r="AZ97"/>
      <c r="BA97"/>
      <c r="BB97"/>
      <c r="BC97"/>
      <c r="BD97"/>
      <c r="BE97"/>
      <c r="BF97"/>
      <c r="BG97"/>
      <c r="BH97"/>
      <c r="BI97"/>
      <c r="BJ97"/>
      <c r="BK97"/>
      <c r="BL97"/>
      <c r="BM97"/>
      <c r="BN97"/>
      <c r="BO97"/>
      <c r="BP97"/>
      <c r="BQ97"/>
      <c r="BR97"/>
      <c r="BS97"/>
      <c r="BT97"/>
      <c r="BU97"/>
      <c r="BV97" s="14"/>
    </row>
    <row r="98" spans="27:74" x14ac:dyDescent="0.2">
      <c r="AA98" s="13"/>
      <c r="AB98"/>
      <c r="AC98"/>
      <c r="AD98"/>
      <c r="AE98"/>
      <c r="AF98"/>
      <c r="AG98"/>
      <c r="AH98"/>
      <c r="AI98"/>
      <c r="AJ98"/>
      <c r="AK98"/>
      <c r="AL98"/>
      <c r="AM98"/>
      <c r="AN98"/>
      <c r="AO98"/>
      <c r="AP98"/>
      <c r="AQ98"/>
      <c r="AR98"/>
      <c r="AS98"/>
      <c r="AT98"/>
      <c r="AU98"/>
      <c r="AV98"/>
      <c r="AW98"/>
      <c r="AX98"/>
      <c r="AY98"/>
      <c r="AZ98"/>
      <c r="BA98"/>
      <c r="BB98"/>
      <c r="BC98"/>
      <c r="BD98"/>
      <c r="BE98"/>
      <c r="BF98"/>
      <c r="BG98"/>
      <c r="BH98"/>
      <c r="BI98"/>
      <c r="BJ98"/>
      <c r="BK98"/>
      <c r="BL98"/>
      <c r="BM98"/>
      <c r="BN98"/>
      <c r="BO98"/>
      <c r="BP98"/>
      <c r="BQ98"/>
      <c r="BR98"/>
      <c r="BS98"/>
      <c r="BT98"/>
      <c r="BU98"/>
      <c r="BV98" s="14"/>
    </row>
    <row r="99" spans="27:74" x14ac:dyDescent="0.2">
      <c r="AA99" s="13"/>
      <c r="AB99"/>
      <c r="AC99"/>
      <c r="AD99"/>
      <c r="AE99"/>
      <c r="AF99"/>
      <c r="AG99"/>
      <c r="AH99"/>
      <c r="AI99"/>
      <c r="AJ99"/>
      <c r="AK99"/>
      <c r="AL99"/>
      <c r="AM99"/>
      <c r="AN99"/>
      <c r="AO99"/>
      <c r="AP99"/>
      <c r="AQ99"/>
      <c r="AR99"/>
      <c r="AS99"/>
      <c r="AT99"/>
      <c r="AU99"/>
      <c r="AV99"/>
      <c r="AW99"/>
      <c r="AX99"/>
      <c r="AY99"/>
      <c r="AZ99"/>
      <c r="BA99"/>
      <c r="BB99"/>
      <c r="BC99"/>
      <c r="BD99"/>
      <c r="BE99"/>
      <c r="BF99"/>
      <c r="BG99"/>
      <c r="BH99"/>
      <c r="BI99"/>
      <c r="BJ99"/>
      <c r="BK99"/>
      <c r="BL99"/>
      <c r="BM99"/>
      <c r="BN99"/>
      <c r="BO99"/>
      <c r="BP99"/>
      <c r="BQ99"/>
      <c r="BR99"/>
      <c r="BS99"/>
      <c r="BT99"/>
      <c r="BU99"/>
      <c r="BV99" s="14"/>
    </row>
    <row r="100" spans="27:74" x14ac:dyDescent="0.2">
      <c r="AA100" s="13"/>
      <c r="AB100"/>
      <c r="AC100"/>
      <c r="AD100"/>
      <c r="AE100"/>
      <c r="AF100"/>
      <c r="AG100"/>
      <c r="AH100"/>
      <c r="AI100"/>
      <c r="AJ100"/>
      <c r="AK100"/>
      <c r="AL100"/>
      <c r="AM100"/>
      <c r="AN100"/>
      <c r="AO100"/>
      <c r="AP100"/>
      <c r="AQ100"/>
      <c r="AR100"/>
      <c r="AS100"/>
      <c r="AT100"/>
      <c r="AU100"/>
      <c r="AV100"/>
      <c r="AW100"/>
      <c r="AX100"/>
      <c r="AY100"/>
      <c r="AZ100"/>
      <c r="BA100"/>
      <c r="BB100"/>
      <c r="BC100"/>
      <c r="BD100"/>
      <c r="BE100"/>
      <c r="BF100"/>
      <c r="BG100"/>
      <c r="BH100"/>
      <c r="BI100"/>
      <c r="BJ100"/>
      <c r="BK100"/>
      <c r="BL100"/>
      <c r="BM100"/>
      <c r="BN100"/>
      <c r="BO100"/>
      <c r="BP100"/>
      <c r="BQ100"/>
      <c r="BR100"/>
      <c r="BS100"/>
      <c r="BT100"/>
      <c r="BU100"/>
      <c r="BV100" s="14"/>
    </row>
    <row r="101" spans="27:74" x14ac:dyDescent="0.2">
      <c r="AA101" s="13"/>
      <c r="AB101"/>
      <c r="AC101"/>
      <c r="AD101"/>
      <c r="AE101"/>
      <c r="AF101"/>
      <c r="AG101"/>
      <c r="AH101"/>
      <c r="AI101"/>
      <c r="AJ101"/>
      <c r="AK101"/>
      <c r="AL101"/>
      <c r="AM101"/>
      <c r="AN101"/>
      <c r="AO101"/>
      <c r="AP101"/>
      <c r="AQ101"/>
      <c r="AR101"/>
      <c r="AS101"/>
      <c r="AT101"/>
      <c r="AU101"/>
      <c r="AV101"/>
      <c r="AW101"/>
      <c r="AX101"/>
      <c r="AY101"/>
      <c r="AZ101"/>
      <c r="BA101"/>
      <c r="BB101"/>
      <c r="BC101"/>
      <c r="BD101"/>
      <c r="BE101"/>
      <c r="BF101"/>
      <c r="BG101"/>
      <c r="BH101"/>
      <c r="BI101"/>
      <c r="BJ101"/>
      <c r="BK101"/>
      <c r="BL101"/>
      <c r="BM101"/>
      <c r="BN101"/>
      <c r="BO101"/>
      <c r="BP101"/>
      <c r="BQ101"/>
      <c r="BR101"/>
      <c r="BS101"/>
      <c r="BT101"/>
      <c r="BU101"/>
      <c r="BV101" s="14"/>
    </row>
    <row r="102" spans="27:74" x14ac:dyDescent="0.2">
      <c r="AA102" s="13"/>
      <c r="AB102"/>
      <c r="AC102"/>
      <c r="AD102"/>
      <c r="AE102"/>
      <c r="AF102"/>
      <c r="AG102"/>
      <c r="AH102"/>
      <c r="AI102"/>
      <c r="AJ102"/>
      <c r="AK102"/>
      <c r="AL102"/>
      <c r="AM102"/>
      <c r="AN102"/>
      <c r="AO102"/>
      <c r="AP102"/>
      <c r="AQ102"/>
      <c r="AR102"/>
      <c r="AS102"/>
      <c r="AT102"/>
      <c r="AU102"/>
      <c r="AV102"/>
      <c r="AW102"/>
      <c r="AX102"/>
      <c r="AY102"/>
      <c r="AZ102"/>
      <c r="BA102"/>
      <c r="BB102"/>
      <c r="BC102"/>
      <c r="BD102"/>
      <c r="BE102"/>
      <c r="BF102"/>
      <c r="BG102"/>
      <c r="BH102"/>
      <c r="BI102"/>
      <c r="BJ102"/>
      <c r="BK102"/>
      <c r="BL102"/>
      <c r="BM102"/>
      <c r="BN102"/>
      <c r="BO102"/>
      <c r="BP102"/>
      <c r="BQ102"/>
      <c r="BR102"/>
      <c r="BS102"/>
      <c r="BT102"/>
      <c r="BU102"/>
      <c r="BV102" s="14"/>
    </row>
    <row r="103" spans="27:74" x14ac:dyDescent="0.2">
      <c r="AA103" s="13"/>
      <c r="AB103"/>
      <c r="AC103"/>
      <c r="AD103"/>
      <c r="AE103"/>
      <c r="AF103"/>
      <c r="AG103"/>
      <c r="AH103"/>
      <c r="AI103"/>
      <c r="AJ103"/>
      <c r="AK103"/>
      <c r="AL103"/>
      <c r="AM103"/>
      <c r="AN103"/>
      <c r="AO103"/>
      <c r="AP103"/>
      <c r="AQ103"/>
      <c r="AR103"/>
      <c r="AS103"/>
      <c r="AT103"/>
      <c r="AU103"/>
      <c r="AV103"/>
      <c r="AW103"/>
      <c r="AX103"/>
      <c r="AY103"/>
      <c r="AZ103"/>
      <c r="BA103"/>
      <c r="BB103"/>
      <c r="BC103"/>
      <c r="BD103"/>
      <c r="BE103"/>
      <c r="BF103"/>
      <c r="BG103"/>
      <c r="BH103"/>
      <c r="BI103"/>
      <c r="BJ103"/>
      <c r="BK103"/>
      <c r="BL103"/>
      <c r="BM103"/>
      <c r="BN103"/>
      <c r="BO103"/>
      <c r="BP103"/>
      <c r="BQ103"/>
      <c r="BR103"/>
      <c r="BS103"/>
      <c r="BT103"/>
      <c r="BU103"/>
      <c r="BV103" s="14"/>
    </row>
    <row r="104" spans="27:74" x14ac:dyDescent="0.2">
      <c r="AA104" s="13"/>
      <c r="AB104"/>
      <c r="AC104"/>
      <c r="AD104"/>
      <c r="AE104"/>
      <c r="AF104"/>
      <c r="AG104"/>
      <c r="AH104"/>
      <c r="AI104"/>
      <c r="AJ104"/>
      <c r="AK104"/>
      <c r="AL104"/>
      <c r="AM104"/>
      <c r="AN104"/>
      <c r="AO104"/>
      <c r="AP104"/>
      <c r="AQ104"/>
      <c r="AR104"/>
      <c r="AS104"/>
      <c r="AT104"/>
      <c r="AU104"/>
      <c r="AV104"/>
      <c r="AW104"/>
      <c r="AX104"/>
      <c r="AY104"/>
      <c r="AZ104"/>
      <c r="BA104"/>
      <c r="BB104"/>
      <c r="BC104"/>
      <c r="BD104"/>
      <c r="BE104"/>
      <c r="BF104"/>
      <c r="BG104"/>
      <c r="BH104"/>
      <c r="BI104"/>
      <c r="BJ104"/>
      <c r="BK104"/>
      <c r="BL104"/>
      <c r="BM104"/>
      <c r="BN104"/>
      <c r="BO104"/>
      <c r="BP104"/>
      <c r="BQ104"/>
      <c r="BR104"/>
      <c r="BS104"/>
      <c r="BT104"/>
      <c r="BU104"/>
      <c r="BV104" s="14"/>
    </row>
    <row r="105" spans="27:74" x14ac:dyDescent="0.2">
      <c r="AA105" s="13"/>
      <c r="AB105"/>
      <c r="AC105"/>
      <c r="AD105"/>
      <c r="AE105"/>
      <c r="AF105"/>
      <c r="AG105"/>
      <c r="AH105"/>
      <c r="AI105"/>
      <c r="AJ105"/>
      <c r="AK105"/>
      <c r="AL105"/>
      <c r="AM105"/>
      <c r="AN105"/>
      <c r="AO105"/>
      <c r="AP105"/>
      <c r="AQ105"/>
      <c r="AR105"/>
      <c r="AS105"/>
      <c r="AT105"/>
      <c r="AU105"/>
      <c r="AV105"/>
      <c r="AW105"/>
      <c r="AX105"/>
      <c r="AY105"/>
      <c r="AZ105"/>
      <c r="BA105"/>
      <c r="BB105"/>
      <c r="BC105"/>
      <c r="BD105"/>
      <c r="BE105"/>
      <c r="BF105"/>
      <c r="BG105"/>
      <c r="BH105"/>
      <c r="BI105"/>
      <c r="BJ105"/>
      <c r="BK105"/>
      <c r="BL105"/>
      <c r="BM105"/>
      <c r="BN105"/>
      <c r="BO105"/>
      <c r="BP105"/>
      <c r="BQ105"/>
      <c r="BR105"/>
      <c r="BS105"/>
      <c r="BT105"/>
      <c r="BU105"/>
      <c r="BV105" s="14"/>
    </row>
    <row r="106" spans="27:74" x14ac:dyDescent="0.2">
      <c r="AA106" s="13"/>
      <c r="AB106"/>
      <c r="AC106"/>
      <c r="AD106"/>
      <c r="AE106"/>
      <c r="AF106"/>
      <c r="AG106"/>
      <c r="AH106"/>
      <c r="AI106"/>
      <c r="AJ106"/>
      <c r="AK106"/>
      <c r="AL106"/>
      <c r="AM106"/>
      <c r="AN106"/>
      <c r="AO106"/>
      <c r="AP106"/>
      <c r="AQ106"/>
      <c r="AR106"/>
      <c r="AS106"/>
      <c r="AT106"/>
      <c r="AU106"/>
      <c r="AV106"/>
      <c r="AW106"/>
      <c r="AX106"/>
      <c r="AY106"/>
      <c r="AZ106"/>
      <c r="BA106"/>
      <c r="BB106"/>
      <c r="BC106"/>
      <c r="BD106"/>
      <c r="BE106"/>
      <c r="BF106"/>
      <c r="BG106"/>
      <c r="BH106"/>
      <c r="BI106"/>
      <c r="BJ106"/>
      <c r="BK106"/>
      <c r="BL106"/>
      <c r="BM106"/>
      <c r="BN106"/>
      <c r="BO106"/>
      <c r="BP106"/>
      <c r="BQ106"/>
      <c r="BR106"/>
      <c r="BS106"/>
      <c r="BT106"/>
      <c r="BU106"/>
      <c r="BV106" s="14"/>
    </row>
    <row r="107" spans="27:74" x14ac:dyDescent="0.2">
      <c r="AA107" s="13"/>
      <c r="AB107"/>
      <c r="AC107"/>
      <c r="AD107"/>
      <c r="AE107"/>
      <c r="AF107"/>
      <c r="AG107"/>
      <c r="AH107"/>
      <c r="AI107"/>
      <c r="AJ107"/>
      <c r="AK107"/>
      <c r="AL107"/>
      <c r="AM107"/>
      <c r="AN107"/>
      <c r="AO107"/>
      <c r="AP107"/>
      <c r="AQ107"/>
      <c r="AR107"/>
      <c r="AS107"/>
      <c r="AT107"/>
      <c r="AU107"/>
      <c r="AV107"/>
      <c r="AW107"/>
      <c r="AX107"/>
      <c r="AY107"/>
      <c r="AZ107"/>
      <c r="BA107"/>
      <c r="BB107"/>
      <c r="BC107"/>
      <c r="BD107"/>
      <c r="BE107"/>
      <c r="BF107"/>
      <c r="BG107"/>
      <c r="BH107"/>
      <c r="BI107"/>
      <c r="BJ107"/>
      <c r="BK107"/>
      <c r="BL107"/>
      <c r="BM107"/>
      <c r="BN107"/>
      <c r="BO107"/>
      <c r="BP107"/>
      <c r="BQ107"/>
      <c r="BR107"/>
      <c r="BS107"/>
      <c r="BT107"/>
      <c r="BU107"/>
      <c r="BV107" s="14"/>
    </row>
    <row r="108" spans="27:74" x14ac:dyDescent="0.2">
      <c r="AA108" s="13"/>
      <c r="AB108"/>
      <c r="AC108"/>
      <c r="AD108"/>
      <c r="AE108"/>
      <c r="AF108"/>
      <c r="AG108"/>
      <c r="AH108"/>
      <c r="AI108"/>
      <c r="AJ108"/>
      <c r="AK108"/>
      <c r="AL108"/>
      <c r="AM108"/>
      <c r="AN108"/>
      <c r="AO108"/>
      <c r="AP108"/>
      <c r="AQ108"/>
      <c r="AR108"/>
      <c r="AS108"/>
      <c r="AT108"/>
      <c r="AU108"/>
      <c r="AV108"/>
      <c r="AW108"/>
      <c r="AX108"/>
      <c r="AY108"/>
      <c r="AZ108"/>
      <c r="BA108"/>
      <c r="BB108"/>
      <c r="BC108"/>
      <c r="BD108"/>
      <c r="BE108"/>
      <c r="BF108"/>
      <c r="BG108"/>
      <c r="BH108"/>
      <c r="BI108"/>
      <c r="BJ108"/>
      <c r="BK108"/>
      <c r="BL108"/>
      <c r="BM108"/>
      <c r="BN108"/>
      <c r="BO108"/>
      <c r="BP108"/>
      <c r="BQ108"/>
      <c r="BR108"/>
      <c r="BS108"/>
      <c r="BT108"/>
      <c r="BU108"/>
      <c r="BV108" s="14"/>
    </row>
    <row r="109" spans="27:74" x14ac:dyDescent="0.2">
      <c r="AA109" s="13"/>
      <c r="AB109"/>
      <c r="AC109"/>
      <c r="AD109"/>
      <c r="AE109"/>
      <c r="AF109"/>
      <c r="AG109"/>
      <c r="AH109"/>
      <c r="AI109"/>
      <c r="AJ109"/>
      <c r="AK109"/>
      <c r="AL109"/>
      <c r="AM109"/>
      <c r="AN109"/>
      <c r="AO109"/>
      <c r="AP109"/>
      <c r="AQ109"/>
      <c r="AR109"/>
      <c r="AS109"/>
      <c r="AT109"/>
      <c r="AU109"/>
      <c r="AV109"/>
      <c r="AW109"/>
      <c r="AX109"/>
      <c r="AY109"/>
      <c r="AZ109"/>
      <c r="BA109"/>
      <c r="BB109"/>
      <c r="BC109"/>
      <c r="BD109"/>
      <c r="BE109"/>
      <c r="BF109"/>
      <c r="BG109"/>
      <c r="BH109"/>
      <c r="BI109"/>
      <c r="BJ109"/>
      <c r="BK109"/>
      <c r="BL109"/>
      <c r="BM109"/>
      <c r="BN109"/>
      <c r="BO109"/>
      <c r="BP109"/>
      <c r="BQ109"/>
      <c r="BR109"/>
      <c r="BS109"/>
      <c r="BT109"/>
      <c r="BU109"/>
      <c r="BV109" s="14"/>
    </row>
    <row r="110" spans="27:74" x14ac:dyDescent="0.2">
      <c r="AA110" s="13"/>
      <c r="AB110"/>
      <c r="AC110"/>
      <c r="AD110"/>
      <c r="AE110"/>
      <c r="AF110"/>
      <c r="AG110"/>
      <c r="AH110"/>
      <c r="AI110"/>
      <c r="AJ110"/>
      <c r="AK110"/>
      <c r="AL110"/>
      <c r="AM110"/>
      <c r="AN110"/>
      <c r="AO110"/>
      <c r="AP110"/>
      <c r="AQ110"/>
      <c r="AR110"/>
      <c r="AS110"/>
      <c r="AT110"/>
      <c r="AU110"/>
      <c r="AV110"/>
      <c r="AW110"/>
      <c r="AX110"/>
      <c r="AY110"/>
      <c r="AZ110"/>
      <c r="BA110"/>
      <c r="BB110"/>
      <c r="BC110"/>
      <c r="BD110"/>
      <c r="BE110"/>
      <c r="BF110"/>
      <c r="BG110"/>
      <c r="BH110"/>
      <c r="BI110"/>
      <c r="BJ110"/>
      <c r="BK110"/>
      <c r="BL110"/>
      <c r="BM110"/>
      <c r="BN110"/>
      <c r="BO110"/>
      <c r="BP110"/>
      <c r="BQ110"/>
      <c r="BR110"/>
      <c r="BS110"/>
      <c r="BT110"/>
      <c r="BU110"/>
      <c r="BV110" s="14"/>
    </row>
    <row r="111" spans="27:74" x14ac:dyDescent="0.2">
      <c r="AA111" s="13"/>
      <c r="AB111"/>
      <c r="AC111"/>
      <c r="AD111"/>
      <c r="AE111"/>
      <c r="AF111"/>
      <c r="AG111"/>
      <c r="AH111"/>
      <c r="AI111"/>
      <c r="AJ111"/>
      <c r="AK111"/>
      <c r="AL111"/>
      <c r="AM111"/>
      <c r="AN111"/>
      <c r="AO111"/>
      <c r="AP111"/>
      <c r="AQ111"/>
      <c r="AR111"/>
      <c r="AS111"/>
      <c r="AT111"/>
      <c r="AU111"/>
      <c r="AV111"/>
      <c r="AW111"/>
      <c r="AX111"/>
      <c r="AY111"/>
      <c r="AZ111"/>
      <c r="BA111"/>
      <c r="BB111"/>
      <c r="BC111"/>
      <c r="BD111"/>
      <c r="BE111"/>
      <c r="BF111"/>
      <c r="BG111"/>
      <c r="BH111"/>
      <c r="BI111"/>
      <c r="BJ111"/>
      <c r="BK111"/>
      <c r="BL111"/>
      <c r="BM111"/>
      <c r="BN111"/>
      <c r="BO111"/>
      <c r="BP111"/>
      <c r="BQ111"/>
      <c r="BR111"/>
      <c r="BS111"/>
      <c r="BT111"/>
      <c r="BU111"/>
      <c r="BV111" s="14"/>
    </row>
    <row r="112" spans="27:74" ht="16" thickBot="1" x14ac:dyDescent="0.25">
      <c r="AA112" s="15"/>
      <c r="AB112" s="16"/>
      <c r="AC112" s="16"/>
      <c r="AD112" s="16"/>
      <c r="AE112" s="16"/>
      <c r="AF112" s="16"/>
      <c r="AG112" s="16"/>
      <c r="AH112" s="16"/>
      <c r="AI112" s="16"/>
      <c r="AJ112" s="16"/>
      <c r="AK112" s="16"/>
      <c r="AL112" s="16"/>
      <c r="AM112" s="16"/>
      <c r="AN112" s="16"/>
      <c r="AO112" s="16"/>
      <c r="AP112" s="16"/>
      <c r="AQ112" s="16"/>
      <c r="AR112" s="16"/>
      <c r="AS112" s="16"/>
      <c r="AT112" s="16"/>
      <c r="AU112" s="16"/>
      <c r="AV112" s="16"/>
      <c r="AW112" s="16"/>
      <c r="AX112" s="16"/>
      <c r="AY112" s="16"/>
      <c r="AZ112" s="16"/>
      <c r="BA112" s="16"/>
      <c r="BB112" s="16"/>
      <c r="BC112" s="16"/>
      <c r="BD112" s="16"/>
      <c r="BE112" s="16"/>
      <c r="BF112" s="16"/>
      <c r="BG112" s="16"/>
      <c r="BH112" s="16"/>
      <c r="BI112" s="16"/>
      <c r="BJ112" s="16"/>
      <c r="BK112" s="16"/>
      <c r="BL112" s="16"/>
      <c r="BM112" s="16"/>
      <c r="BN112" s="16"/>
      <c r="BO112" s="16"/>
      <c r="BP112" s="16"/>
      <c r="BQ112" s="16"/>
      <c r="BR112" s="16"/>
      <c r="BS112" s="16"/>
      <c r="BT112" s="16"/>
      <c r="BU112" s="16"/>
      <c r="BV112" s="17"/>
    </row>
  </sheetData>
  <conditionalFormatting sqref="B33:E62">
    <cfRule type="expression" dxfId="10" priority="1">
      <formula>$A33=""</formula>
    </cfRule>
  </conditionalFormatting>
  <conditionalFormatting sqref="G33:N62">
    <cfRule type="expression" dxfId="9" priority="2">
      <formula>$A33=""</formula>
    </cfRule>
  </conditionalFormatting>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1F779B-5621-4FD7-9FF5-8762E5B5030F}">
  <sheetPr>
    <tabColor theme="9" tint="0.39997558519241921"/>
  </sheetPr>
  <dimension ref="A1:BA99"/>
  <sheetViews>
    <sheetView topLeftCell="A12" workbookViewId="0">
      <selection activeCell="A8" sqref="A8:A16"/>
    </sheetView>
  </sheetViews>
  <sheetFormatPr baseColWidth="10" defaultColWidth="9.1640625" defaultRowHeight="15" x14ac:dyDescent="0.2"/>
  <cols>
    <col min="1" max="1" width="32" style="5" customWidth="1"/>
    <col min="2" max="2" width="24.5" style="5" customWidth="1"/>
    <col min="3" max="3" width="25.6640625" style="5" customWidth="1"/>
    <col min="4" max="4" width="24.5" style="5" customWidth="1"/>
    <col min="5" max="10" width="9.1640625" style="5"/>
    <col min="11" max="11" width="10.33203125" style="5" customWidth="1"/>
    <col min="12" max="16384" width="9.1640625" style="5"/>
  </cols>
  <sheetData>
    <row r="1" spans="1:11" ht="21" thickBot="1" x14ac:dyDescent="0.3">
      <c r="A1" s="96" t="s">
        <v>358</v>
      </c>
    </row>
    <row r="2" spans="1:11" ht="16" thickTop="1" x14ac:dyDescent="0.2">
      <c r="A2" s="152" t="s">
        <v>245</v>
      </c>
      <c r="B2" s="152"/>
      <c r="C2" s="152"/>
      <c r="D2" s="152"/>
      <c r="E2" s="152"/>
      <c r="F2" s="152"/>
      <c r="G2" s="152"/>
      <c r="H2" s="152"/>
      <c r="I2" s="152"/>
    </row>
    <row r="3" spans="1:11" x14ac:dyDescent="0.2">
      <c r="A3" s="5" t="s">
        <v>205</v>
      </c>
    </row>
    <row r="4" spans="1:11" x14ac:dyDescent="0.2">
      <c r="A4" s="153" t="s">
        <v>265</v>
      </c>
      <c r="B4" s="152"/>
      <c r="C4" s="152"/>
      <c r="D4" s="152"/>
      <c r="E4" s="152"/>
      <c r="F4" s="152"/>
      <c r="G4" s="152"/>
      <c r="H4" s="152"/>
      <c r="I4" s="152"/>
      <c r="J4" s="152"/>
      <c r="K4" s="152"/>
    </row>
    <row r="5" spans="1:11" ht="16" x14ac:dyDescent="0.2">
      <c r="A5" s="38" t="s">
        <v>205</v>
      </c>
    </row>
    <row r="6" spans="1:11" x14ac:dyDescent="0.2">
      <c r="A6" s="97" t="s">
        <v>246</v>
      </c>
    </row>
    <row r="7" spans="1:11" ht="16" x14ac:dyDescent="0.2">
      <c r="A7" s="117" t="s">
        <v>144</v>
      </c>
      <c r="B7" s="160" t="s">
        <v>259</v>
      </c>
      <c r="C7" s="161" t="s">
        <v>260</v>
      </c>
      <c r="D7" s="162" t="s">
        <v>261</v>
      </c>
    </row>
    <row r="8" spans="1:11" x14ac:dyDescent="0.2">
      <c r="A8" s="43" t="str">
        <f>'Parameter Values'!A231</f>
        <v>Light-Duty Vehicles - Urban</v>
      </c>
      <c r="B8" s="143">
        <f>'Parameter Values'!B231</f>
        <v>0.13800000000000001</v>
      </c>
      <c r="C8" s="144">
        <f>'Parameter Values'!C231</f>
        <v>1.9E-3</v>
      </c>
      <c r="D8" s="142">
        <f>'Parameter Values'!D231</f>
        <v>1.7000000000000001E-2</v>
      </c>
    </row>
    <row r="9" spans="1:11" x14ac:dyDescent="0.2">
      <c r="A9" s="43" t="str">
        <f>'Parameter Values'!A232</f>
        <v>Light-Duty Vehicles - Rural</v>
      </c>
      <c r="B9" s="143">
        <f>'Parameter Values'!B232</f>
        <v>2.9000000000000001E-2</v>
      </c>
      <c r="C9" s="144">
        <f>'Parameter Values'!C232</f>
        <v>2.0000000000000001E-4</v>
      </c>
      <c r="D9" s="142">
        <f>'Parameter Values'!D232</f>
        <v>9.6000000000000002E-2</v>
      </c>
    </row>
    <row r="10" spans="1:11" x14ac:dyDescent="0.2">
      <c r="A10" s="43" t="str">
        <f>'Parameter Values'!A233</f>
        <v>Light-Duty Vehicles – All Locations</v>
      </c>
      <c r="B10" s="143">
        <f>'Parameter Values'!B233</f>
        <v>0.11600000000000001</v>
      </c>
      <c r="C10" s="144">
        <f>'Parameter Values'!C233</f>
        <v>1.1000000000000001E-3</v>
      </c>
      <c r="D10" s="142">
        <f>'Parameter Values'!D233</f>
        <v>0.04</v>
      </c>
    </row>
    <row r="11" spans="1:11" x14ac:dyDescent="0.2">
      <c r="A11" s="43" t="str">
        <f>'Parameter Values'!A234</f>
        <v>Buses and Trucks - Urban</v>
      </c>
      <c r="B11" s="143">
        <f>'Parameter Values'!B234</f>
        <v>0.34499999999999997</v>
      </c>
      <c r="C11" s="144">
        <f>'Parameter Values'!C234</f>
        <v>4.3700000000000003E-2</v>
      </c>
      <c r="D11" s="142">
        <f>'Parameter Values'!D234</f>
        <v>1.6E-2</v>
      </c>
    </row>
    <row r="12" spans="1:11" x14ac:dyDescent="0.2">
      <c r="A12" s="43" t="str">
        <f>'Parameter Values'!A235</f>
        <v>Buses and Trucks - Rural</v>
      </c>
      <c r="B12" s="143">
        <f>'Parameter Values'!B235</f>
        <v>7.4999999999999997E-2</v>
      </c>
      <c r="C12" s="144">
        <f>'Parameter Values'!C235</f>
        <v>3.7000000000000002E-3</v>
      </c>
      <c r="D12" s="142">
        <f>'Parameter Values'!D235</f>
        <v>2.7E-2</v>
      </c>
    </row>
    <row r="13" spans="1:11" x14ac:dyDescent="0.2">
      <c r="A13" s="43" t="str">
        <f>'Parameter Values'!A236</f>
        <v>Buses and Trucks – All Locations</v>
      </c>
      <c r="B13" s="143">
        <f>'Parameter Values'!B236</f>
        <v>0.23599999999999999</v>
      </c>
      <c r="C13" s="144">
        <f>'Parameter Values'!C236</f>
        <v>2.1999999999999999E-2</v>
      </c>
      <c r="D13" s="142">
        <f>'Parameter Values'!D236</f>
        <v>2.1000000000000001E-2</v>
      </c>
    </row>
    <row r="14" spans="1:11" x14ac:dyDescent="0.2">
      <c r="A14" s="43" t="str">
        <f>'Parameter Values'!A237</f>
        <v>All Vehicles - Urban</v>
      </c>
      <c r="B14" s="143">
        <f>'Parameter Values'!B237</f>
        <v>0.154</v>
      </c>
      <c r="C14" s="144">
        <f>'Parameter Values'!C237</f>
        <v>5.1000000000000004E-3</v>
      </c>
      <c r="D14" s="142">
        <f>'Parameter Values'!D237</f>
        <v>1.7000000000000001E-2</v>
      </c>
    </row>
    <row r="15" spans="1:11" x14ac:dyDescent="0.2">
      <c r="A15" s="43" t="str">
        <f>'Parameter Values'!A238</f>
        <v>All Vehicles - Rural</v>
      </c>
      <c r="B15" s="143">
        <f>'Parameter Values'!B238</f>
        <v>3.5999999999999997E-2</v>
      </c>
      <c r="C15" s="144">
        <f>'Parameter Values'!C238</f>
        <v>6.9999999999999999E-4</v>
      </c>
      <c r="D15" s="142">
        <f>'Parameter Values'!D238</f>
        <v>8.5999999999999993E-2</v>
      </c>
    </row>
    <row r="16" spans="1:11" x14ac:dyDescent="0.2">
      <c r="A16" s="43" t="str">
        <f>'Parameter Values'!A239</f>
        <v>All Vehicles – All Locations</v>
      </c>
      <c r="B16" s="143">
        <f>'Parameter Values'!B239</f>
        <v>0.128</v>
      </c>
      <c r="C16" s="144">
        <f>'Parameter Values'!C239</f>
        <v>3.0999999999999999E-3</v>
      </c>
      <c r="D16" s="142">
        <f>'Parameter Values'!D239</f>
        <v>3.7999999999999999E-2</v>
      </c>
    </row>
    <row r="17" spans="1:53" ht="16" x14ac:dyDescent="0.2">
      <c r="A17" s="38" t="s">
        <v>205</v>
      </c>
    </row>
    <row r="18" spans="1:53" ht="16" thickBot="1" x14ac:dyDescent="0.25">
      <c r="A18" s="97" t="s">
        <v>262</v>
      </c>
    </row>
    <row r="19" spans="1:53" x14ac:dyDescent="0.2">
      <c r="A19" s="107" t="s">
        <v>4</v>
      </c>
      <c r="B19" s="108" t="s">
        <v>258</v>
      </c>
      <c r="F19" s="10" t="s">
        <v>161</v>
      </c>
      <c r="G19" s="11"/>
      <c r="H19" s="11"/>
      <c r="I19" s="11"/>
      <c r="J19" s="11"/>
      <c r="K19" s="11"/>
      <c r="L19" s="11"/>
      <c r="M19" s="11"/>
      <c r="N19" s="11"/>
      <c r="O19" s="11"/>
      <c r="P19" s="11"/>
      <c r="Q19" s="11"/>
      <c r="R19" s="11"/>
      <c r="S19" s="11"/>
      <c r="T19" s="11"/>
      <c r="U19" s="11"/>
      <c r="V19" s="11"/>
      <c r="W19" s="11"/>
      <c r="X19" s="11"/>
      <c r="Y19" s="11"/>
      <c r="Z19" s="11"/>
      <c r="AA19" s="11"/>
      <c r="AB19" s="11"/>
      <c r="AC19" s="11"/>
      <c r="AD19" s="11"/>
      <c r="AE19" s="11"/>
      <c r="AF19" s="11"/>
      <c r="AG19" s="11"/>
      <c r="AH19" s="11"/>
      <c r="AI19" s="11"/>
      <c r="AJ19" s="11"/>
      <c r="AK19" s="11"/>
      <c r="AL19" s="11"/>
      <c r="AM19" s="11"/>
      <c r="AN19" s="11"/>
      <c r="AO19" s="11"/>
      <c r="AP19" s="11"/>
      <c r="AQ19" s="11"/>
      <c r="AR19" s="11"/>
      <c r="AS19" s="11"/>
      <c r="AT19" s="11"/>
      <c r="AU19" s="11"/>
      <c r="AV19" s="11"/>
      <c r="AW19" s="11"/>
      <c r="AX19" s="11"/>
      <c r="AY19" s="11"/>
      <c r="AZ19" s="11"/>
      <c r="BA19" s="12"/>
    </row>
    <row r="20" spans="1:53" x14ac:dyDescent="0.2">
      <c r="A20" s="6">
        <f>'Project Information'!$B$9</f>
        <v>2028</v>
      </c>
      <c r="B20" s="164">
        <v>0</v>
      </c>
      <c r="F20" s="13"/>
      <c r="G20"/>
      <c r="H20"/>
      <c r="I20"/>
      <c r="J20"/>
      <c r="K20"/>
      <c r="L20"/>
      <c r="M20"/>
      <c r="N20"/>
      <c r="O20"/>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c r="BA20" s="14"/>
    </row>
    <row r="21" spans="1:53" x14ac:dyDescent="0.2">
      <c r="A21" s="1">
        <f>IF(A20&lt;'Project Information'!B$11,A20+1,"")</f>
        <v>2029</v>
      </c>
      <c r="B21" s="164">
        <v>0</v>
      </c>
      <c r="F21" s="13"/>
      <c r="G21"/>
      <c r="H21"/>
      <c r="I21"/>
      <c r="J21"/>
      <c r="K21"/>
      <c r="L21"/>
      <c r="M21"/>
      <c r="N21"/>
      <c r="O21"/>
      <c r="P21"/>
      <c r="Q21"/>
      <c r="R21"/>
      <c r="S21"/>
      <c r="T21"/>
      <c r="U21"/>
      <c r="V21"/>
      <c r="W21"/>
      <c r="X21"/>
      <c r="Y21"/>
      <c r="Z21"/>
      <c r="AA21"/>
      <c r="AB21"/>
      <c r="AC21"/>
      <c r="AD21"/>
      <c r="AE21"/>
      <c r="AF21"/>
      <c r="AG21"/>
      <c r="AH21"/>
      <c r="AI21"/>
      <c r="AJ21"/>
      <c r="AK21"/>
      <c r="AL21"/>
      <c r="AM21"/>
      <c r="AN21"/>
      <c r="AO21"/>
      <c r="AP21"/>
      <c r="AQ21"/>
      <c r="AR21"/>
      <c r="AS21"/>
      <c r="AT21"/>
      <c r="AU21"/>
      <c r="AV21"/>
      <c r="AW21"/>
      <c r="AX21"/>
      <c r="AY21"/>
      <c r="AZ21"/>
      <c r="BA21" s="14"/>
    </row>
    <row r="22" spans="1:53" x14ac:dyDescent="0.2">
      <c r="A22" s="1">
        <f>IF(A21&lt;'Project Information'!B$11,A21+1,"")</f>
        <v>2030</v>
      </c>
      <c r="B22" s="164">
        <v>0</v>
      </c>
      <c r="F22" s="13"/>
      <c r="G22"/>
      <c r="H22"/>
      <c r="I22"/>
      <c r="J22"/>
      <c r="K22"/>
      <c r="L22"/>
      <c r="M22"/>
      <c r="N22"/>
      <c r="O22"/>
      <c r="P22"/>
      <c r="Q22"/>
      <c r="R22"/>
      <c r="S22"/>
      <c r="T22"/>
      <c r="U22"/>
      <c r="V22"/>
      <c r="W22"/>
      <c r="X22"/>
      <c r="Y22"/>
      <c r="Z22"/>
      <c r="AA22"/>
      <c r="AB22"/>
      <c r="AC22"/>
      <c r="AD22"/>
      <c r="AE22"/>
      <c r="AF22"/>
      <c r="AG22"/>
      <c r="AH22"/>
      <c r="AI22"/>
      <c r="AJ22"/>
      <c r="AK22"/>
      <c r="AL22"/>
      <c r="AM22"/>
      <c r="AN22"/>
      <c r="AO22"/>
      <c r="AP22"/>
      <c r="AQ22"/>
      <c r="AR22"/>
      <c r="AS22"/>
      <c r="AT22"/>
      <c r="AU22"/>
      <c r="AV22"/>
      <c r="AW22"/>
      <c r="AX22"/>
      <c r="AY22"/>
      <c r="AZ22"/>
      <c r="BA22" s="14"/>
    </row>
    <row r="23" spans="1:53" x14ac:dyDescent="0.2">
      <c r="A23" s="1">
        <f>IF(A22&lt;'Project Information'!B$11,A22+1,"")</f>
        <v>2031</v>
      </c>
      <c r="B23" s="164">
        <v>0</v>
      </c>
      <c r="F23" s="13"/>
      <c r="G23"/>
      <c r="H23"/>
      <c r="I23"/>
      <c r="J23"/>
      <c r="K23"/>
      <c r="L23"/>
      <c r="M23"/>
      <c r="N23"/>
      <c r="O23"/>
      <c r="P23"/>
      <c r="Q23"/>
      <c r="R23"/>
      <c r="S23"/>
      <c r="T23"/>
      <c r="U23"/>
      <c r="V23"/>
      <c r="W23"/>
      <c r="X23"/>
      <c r="Y23"/>
      <c r="Z23"/>
      <c r="AA23"/>
      <c r="AB23"/>
      <c r="AC23"/>
      <c r="AD23"/>
      <c r="AE23"/>
      <c r="AF23"/>
      <c r="AG23"/>
      <c r="AH23"/>
      <c r="AI23"/>
      <c r="AJ23"/>
      <c r="AK23"/>
      <c r="AL23"/>
      <c r="AM23"/>
      <c r="AN23"/>
      <c r="AO23"/>
      <c r="AP23"/>
      <c r="AQ23"/>
      <c r="AR23"/>
      <c r="AS23"/>
      <c r="AT23"/>
      <c r="AU23"/>
      <c r="AV23"/>
      <c r="AW23"/>
      <c r="AX23"/>
      <c r="AY23"/>
      <c r="AZ23"/>
      <c r="BA23" s="14"/>
    </row>
    <row r="24" spans="1:53" x14ac:dyDescent="0.2">
      <c r="A24" s="1">
        <f>IF(A23&lt;'Project Information'!B$11,A23+1,"")</f>
        <v>2032</v>
      </c>
      <c r="B24" s="164">
        <v>0</v>
      </c>
      <c r="F24" s="13"/>
      <c r="G24"/>
      <c r="H24"/>
      <c r="I24"/>
      <c r="J24"/>
      <c r="K24"/>
      <c r="L24"/>
      <c r="M24"/>
      <c r="N24"/>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s="14"/>
    </row>
    <row r="25" spans="1:53" x14ac:dyDescent="0.2">
      <c r="A25" s="1">
        <f>IF(A24&lt;'Project Information'!B$11,A24+1,"")</f>
        <v>2033</v>
      </c>
      <c r="B25" s="164">
        <v>0</v>
      </c>
      <c r="F25" s="13"/>
      <c r="G25"/>
      <c r="H25"/>
      <c r="I25"/>
      <c r="J25"/>
      <c r="K25"/>
      <c r="L25"/>
      <c r="M25"/>
      <c r="N25"/>
      <c r="O25"/>
      <c r="P25"/>
      <c r="Q25"/>
      <c r="R25"/>
      <c r="S25"/>
      <c r="T25"/>
      <c r="U25"/>
      <c r="V25"/>
      <c r="W25"/>
      <c r="X25"/>
      <c r="Y25"/>
      <c r="Z25"/>
      <c r="AA25"/>
      <c r="AB25"/>
      <c r="AC25"/>
      <c r="AD25"/>
      <c r="AE25"/>
      <c r="AF25"/>
      <c r="AG25"/>
      <c r="AH25"/>
      <c r="AI25"/>
      <c r="AJ25"/>
      <c r="AK25"/>
      <c r="AL25"/>
      <c r="AM25"/>
      <c r="AN25"/>
      <c r="AO25"/>
      <c r="AP25"/>
      <c r="AQ25"/>
      <c r="AR25"/>
      <c r="AS25"/>
      <c r="AT25"/>
      <c r="AU25"/>
      <c r="AV25"/>
      <c r="AW25"/>
      <c r="AX25"/>
      <c r="AY25"/>
      <c r="AZ25"/>
      <c r="BA25" s="14"/>
    </row>
    <row r="26" spans="1:53" x14ac:dyDescent="0.2">
      <c r="A26" s="1">
        <f>IF(A25&lt;'Project Information'!B$11,A25+1,"")</f>
        <v>2034</v>
      </c>
      <c r="B26" s="164">
        <v>0</v>
      </c>
      <c r="F26" s="13"/>
      <c r="G26"/>
      <c r="H26"/>
      <c r="I26"/>
      <c r="J26"/>
      <c r="K26"/>
      <c r="L26"/>
      <c r="M26"/>
      <c r="N26"/>
      <c r="O26"/>
      <c r="P26"/>
      <c r="Q26"/>
      <c r="R26"/>
      <c r="S26"/>
      <c r="T26"/>
      <c r="U26"/>
      <c r="V26"/>
      <c r="W26"/>
      <c r="X26"/>
      <c r="Y26"/>
      <c r="Z26"/>
      <c r="AA26"/>
      <c r="AB26"/>
      <c r="AC26"/>
      <c r="AD26"/>
      <c r="AE26"/>
      <c r="AF26"/>
      <c r="AG26"/>
      <c r="AH26"/>
      <c r="AI26"/>
      <c r="AJ26"/>
      <c r="AK26"/>
      <c r="AL26"/>
      <c r="AM26"/>
      <c r="AN26"/>
      <c r="AO26"/>
      <c r="AP26"/>
      <c r="AQ26"/>
      <c r="AR26"/>
      <c r="AS26"/>
      <c r="AT26"/>
      <c r="AU26"/>
      <c r="AV26"/>
      <c r="AW26"/>
      <c r="AX26"/>
      <c r="AY26"/>
      <c r="AZ26"/>
      <c r="BA26" s="14"/>
    </row>
    <row r="27" spans="1:53" x14ac:dyDescent="0.2">
      <c r="A27" s="1">
        <f>IF(A26&lt;'Project Information'!B$11,A26+1,"")</f>
        <v>2035</v>
      </c>
      <c r="B27" s="164">
        <v>0</v>
      </c>
      <c r="F27" s="13"/>
      <c r="G27"/>
      <c r="H27"/>
      <c r="I27"/>
      <c r="J27"/>
      <c r="K27"/>
      <c r="L27"/>
      <c r="M27"/>
      <c r="N27"/>
      <c r="O27"/>
      <c r="P27"/>
      <c r="Q27"/>
      <c r="R27"/>
      <c r="S27"/>
      <c r="T27"/>
      <c r="U27"/>
      <c r="V27"/>
      <c r="W27"/>
      <c r="X27"/>
      <c r="Y27"/>
      <c r="Z27"/>
      <c r="AA27"/>
      <c r="AB27"/>
      <c r="AC27"/>
      <c r="AD27"/>
      <c r="AE27"/>
      <c r="AF27"/>
      <c r="AG27"/>
      <c r="AH27"/>
      <c r="AI27"/>
      <c r="AJ27"/>
      <c r="AK27"/>
      <c r="AL27"/>
      <c r="AM27"/>
      <c r="AN27"/>
      <c r="AO27"/>
      <c r="AP27"/>
      <c r="AQ27"/>
      <c r="AR27"/>
      <c r="AS27"/>
      <c r="AT27"/>
      <c r="AU27"/>
      <c r="AV27"/>
      <c r="AW27"/>
      <c r="AX27"/>
      <c r="AY27"/>
      <c r="AZ27"/>
      <c r="BA27" s="14"/>
    </row>
    <row r="28" spans="1:53" x14ac:dyDescent="0.2">
      <c r="A28" s="1">
        <f>IF(A27&lt;'Project Information'!B$11,A27+1,"")</f>
        <v>2036</v>
      </c>
      <c r="B28" s="164">
        <v>0</v>
      </c>
      <c r="F28" s="13"/>
      <c r="G28"/>
      <c r="H28"/>
      <c r="I28"/>
      <c r="J28"/>
      <c r="K28"/>
      <c r="L28"/>
      <c r="M28"/>
      <c r="N28"/>
      <c r="O28"/>
      <c r="P28"/>
      <c r="Q28"/>
      <c r="R28"/>
      <c r="S28"/>
      <c r="T28"/>
      <c r="U28"/>
      <c r="V28"/>
      <c r="W28"/>
      <c r="X28"/>
      <c r="Y28"/>
      <c r="Z28"/>
      <c r="AA28"/>
      <c r="AB28"/>
      <c r="AC28"/>
      <c r="AD28"/>
      <c r="AE28"/>
      <c r="AF28"/>
      <c r="AG28"/>
      <c r="AH28"/>
      <c r="AI28"/>
      <c r="AJ28"/>
      <c r="AK28"/>
      <c r="AL28"/>
      <c r="AM28"/>
      <c r="AN28"/>
      <c r="AO28"/>
      <c r="AP28"/>
      <c r="AQ28"/>
      <c r="AR28"/>
      <c r="AS28"/>
      <c r="AT28"/>
      <c r="AU28"/>
      <c r="AV28"/>
      <c r="AW28"/>
      <c r="AX28"/>
      <c r="AY28"/>
      <c r="AZ28"/>
      <c r="BA28" s="14"/>
    </row>
    <row r="29" spans="1:53" x14ac:dyDescent="0.2">
      <c r="A29" s="1">
        <f>IF(A28&lt;'Project Information'!B$11,A28+1,"")</f>
        <v>2037</v>
      </c>
      <c r="B29" s="164">
        <v>0</v>
      </c>
      <c r="F29" s="13"/>
      <c r="G29"/>
      <c r="H29"/>
      <c r="I29"/>
      <c r="J29"/>
      <c r="K29"/>
      <c r="L29"/>
      <c r="M29"/>
      <c r="N29"/>
      <c r="O29"/>
      <c r="P29"/>
      <c r="Q29"/>
      <c r="R29"/>
      <c r="S29"/>
      <c r="T29"/>
      <c r="U29"/>
      <c r="V29"/>
      <c r="W29"/>
      <c r="X29"/>
      <c r="Y29"/>
      <c r="Z29"/>
      <c r="AA29"/>
      <c r="AB29"/>
      <c r="AC29"/>
      <c r="AD29"/>
      <c r="AE29"/>
      <c r="AF29"/>
      <c r="AG29"/>
      <c r="AH29"/>
      <c r="AI29"/>
      <c r="AJ29"/>
      <c r="AK29"/>
      <c r="AL29"/>
      <c r="AM29"/>
      <c r="AN29"/>
      <c r="AO29"/>
      <c r="AP29"/>
      <c r="AQ29"/>
      <c r="AR29"/>
      <c r="AS29"/>
      <c r="AT29"/>
      <c r="AU29"/>
      <c r="AV29"/>
      <c r="AW29"/>
      <c r="AX29"/>
      <c r="AY29"/>
      <c r="AZ29"/>
      <c r="BA29" s="14"/>
    </row>
    <row r="30" spans="1:53" x14ac:dyDescent="0.2">
      <c r="A30" s="1">
        <f>IF(A29&lt;'Project Information'!B$11,A29+1,"")</f>
        <v>2038</v>
      </c>
      <c r="B30" s="164">
        <v>0</v>
      </c>
      <c r="F30" s="13"/>
      <c r="G30"/>
      <c r="H30"/>
      <c r="I30"/>
      <c r="J30"/>
      <c r="K30"/>
      <c r="L30"/>
      <c r="M30"/>
      <c r="N30"/>
      <c r="O30"/>
      <c r="P30"/>
      <c r="Q30"/>
      <c r="R30"/>
      <c r="S30"/>
      <c r="T30"/>
      <c r="U30"/>
      <c r="V30"/>
      <c r="W30"/>
      <c r="X30"/>
      <c r="Y30"/>
      <c r="Z30"/>
      <c r="AA30"/>
      <c r="AB30"/>
      <c r="AC30"/>
      <c r="AD30"/>
      <c r="AE30"/>
      <c r="AF30"/>
      <c r="AG30"/>
      <c r="AH30"/>
      <c r="AI30"/>
      <c r="AJ30"/>
      <c r="AK30"/>
      <c r="AL30"/>
      <c r="AM30"/>
      <c r="AN30"/>
      <c r="AO30"/>
      <c r="AP30"/>
      <c r="AQ30"/>
      <c r="AR30"/>
      <c r="AS30"/>
      <c r="AT30"/>
      <c r="AU30"/>
      <c r="AV30"/>
      <c r="AW30"/>
      <c r="AX30"/>
      <c r="AY30"/>
      <c r="AZ30"/>
      <c r="BA30" s="14"/>
    </row>
    <row r="31" spans="1:53" x14ac:dyDescent="0.2">
      <c r="A31" s="1">
        <f>IF(A30&lt;'Project Information'!B$11,A30+1,"")</f>
        <v>2039</v>
      </c>
      <c r="B31" s="164">
        <v>0</v>
      </c>
      <c r="F31" s="13"/>
      <c r="G31"/>
      <c r="H31"/>
      <c r="I31"/>
      <c r="J31"/>
      <c r="K31"/>
      <c r="L31"/>
      <c r="M31"/>
      <c r="N31"/>
      <c r="O31"/>
      <c r="P31"/>
      <c r="Q31"/>
      <c r="R31"/>
      <c r="S31"/>
      <c r="T31"/>
      <c r="U31"/>
      <c r="V31"/>
      <c r="W31"/>
      <c r="X31"/>
      <c r="Y31"/>
      <c r="Z31"/>
      <c r="AA31"/>
      <c r="AB31"/>
      <c r="AC31"/>
      <c r="AD31"/>
      <c r="AE31"/>
      <c r="AF31"/>
      <c r="AG31"/>
      <c r="AH31"/>
      <c r="AI31"/>
      <c r="AJ31"/>
      <c r="AK31"/>
      <c r="AL31"/>
      <c r="AM31"/>
      <c r="AN31"/>
      <c r="AO31"/>
      <c r="AP31"/>
      <c r="AQ31"/>
      <c r="AR31"/>
      <c r="AS31"/>
      <c r="AT31"/>
      <c r="AU31"/>
      <c r="AV31"/>
      <c r="AW31"/>
      <c r="AX31"/>
      <c r="AY31"/>
      <c r="AZ31"/>
      <c r="BA31" s="14"/>
    </row>
    <row r="32" spans="1:53" x14ac:dyDescent="0.2">
      <c r="A32" s="1">
        <f>IF(A31&lt;'Project Information'!B$11,A31+1,"")</f>
        <v>2040</v>
      </c>
      <c r="B32" s="164">
        <v>0</v>
      </c>
      <c r="F32" s="13"/>
      <c r="G32"/>
      <c r="H32"/>
      <c r="I32"/>
      <c r="J32"/>
      <c r="K32"/>
      <c r="L32"/>
      <c r="M32"/>
      <c r="N32"/>
      <c r="O32"/>
      <c r="P32"/>
      <c r="Q32"/>
      <c r="R32"/>
      <c r="S32"/>
      <c r="T32"/>
      <c r="U32"/>
      <c r="V32"/>
      <c r="W32"/>
      <c r="X32"/>
      <c r="Y32"/>
      <c r="Z32"/>
      <c r="AA32"/>
      <c r="AB32"/>
      <c r="AC32"/>
      <c r="AD32"/>
      <c r="AE32"/>
      <c r="AF32"/>
      <c r="AG32"/>
      <c r="AH32"/>
      <c r="AI32"/>
      <c r="AJ32"/>
      <c r="AK32"/>
      <c r="AL32"/>
      <c r="AM32"/>
      <c r="AN32"/>
      <c r="AO32"/>
      <c r="AP32"/>
      <c r="AQ32"/>
      <c r="AR32"/>
      <c r="AS32"/>
      <c r="AT32"/>
      <c r="AU32"/>
      <c r="AV32"/>
      <c r="AW32"/>
      <c r="AX32"/>
      <c r="AY32"/>
      <c r="AZ32"/>
      <c r="BA32" s="14"/>
    </row>
    <row r="33" spans="1:53" x14ac:dyDescent="0.2">
      <c r="A33" s="1">
        <f>IF(A32&lt;'Project Information'!B$11,A32+1,"")</f>
        <v>2041</v>
      </c>
      <c r="B33" s="164">
        <v>0</v>
      </c>
      <c r="F33" s="13"/>
      <c r="G33"/>
      <c r="H33"/>
      <c r="I33"/>
      <c r="J33"/>
      <c r="K33"/>
      <c r="L33"/>
      <c r="M33"/>
      <c r="N33"/>
      <c r="O33"/>
      <c r="P33"/>
      <c r="Q33"/>
      <c r="R33"/>
      <c r="S33"/>
      <c r="T33"/>
      <c r="U33"/>
      <c r="V33"/>
      <c r="W33"/>
      <c r="X33"/>
      <c r="Y33"/>
      <c r="Z33"/>
      <c r="AA33"/>
      <c r="AB33"/>
      <c r="AC33"/>
      <c r="AD33"/>
      <c r="AE33"/>
      <c r="AF33"/>
      <c r="AG33"/>
      <c r="AH33"/>
      <c r="AI33"/>
      <c r="AJ33"/>
      <c r="AK33"/>
      <c r="AL33"/>
      <c r="AM33"/>
      <c r="AN33"/>
      <c r="AO33"/>
      <c r="AP33"/>
      <c r="AQ33"/>
      <c r="AR33"/>
      <c r="AS33"/>
      <c r="AT33"/>
      <c r="AU33"/>
      <c r="AV33"/>
      <c r="AW33"/>
      <c r="AX33"/>
      <c r="AY33"/>
      <c r="AZ33"/>
      <c r="BA33" s="14"/>
    </row>
    <row r="34" spans="1:53" x14ac:dyDescent="0.2">
      <c r="A34" s="1">
        <f>IF(A33&lt;'Project Information'!B$11,A33+1,"")</f>
        <v>2042</v>
      </c>
      <c r="B34" s="164">
        <v>0</v>
      </c>
      <c r="F34" s="13"/>
      <c r="G34"/>
      <c r="H34"/>
      <c r="I34"/>
      <c r="J34"/>
      <c r="K34"/>
      <c r="L34"/>
      <c r="M34"/>
      <c r="N34"/>
      <c r="O34"/>
      <c r="P34"/>
      <c r="Q34"/>
      <c r="R34"/>
      <c r="S34"/>
      <c r="T34"/>
      <c r="U34"/>
      <c r="V34"/>
      <c r="W34"/>
      <c r="X34"/>
      <c r="Y34"/>
      <c r="Z34"/>
      <c r="AA34"/>
      <c r="AB34"/>
      <c r="AC34"/>
      <c r="AD34"/>
      <c r="AE34"/>
      <c r="AF34"/>
      <c r="AG34"/>
      <c r="AH34"/>
      <c r="AI34"/>
      <c r="AJ34"/>
      <c r="AK34"/>
      <c r="AL34"/>
      <c r="AM34"/>
      <c r="AN34"/>
      <c r="AO34"/>
      <c r="AP34"/>
      <c r="AQ34"/>
      <c r="AR34"/>
      <c r="AS34"/>
      <c r="AT34"/>
      <c r="AU34"/>
      <c r="AV34"/>
      <c r="AW34"/>
      <c r="AX34"/>
      <c r="AY34"/>
      <c r="AZ34"/>
      <c r="BA34" s="14"/>
    </row>
    <row r="35" spans="1:53" x14ac:dyDescent="0.2">
      <c r="A35" s="1">
        <f>IF(A34&lt;'Project Information'!B$11,A34+1,"")</f>
        <v>2043</v>
      </c>
      <c r="B35" s="164">
        <v>0</v>
      </c>
      <c r="F35" s="13"/>
      <c r="G35"/>
      <c r="H35"/>
      <c r="I35"/>
      <c r="J35"/>
      <c r="K35"/>
      <c r="L35"/>
      <c r="M35"/>
      <c r="N35"/>
      <c r="O35"/>
      <c r="P35"/>
      <c r="Q35"/>
      <c r="R35"/>
      <c r="S35"/>
      <c r="T35"/>
      <c r="U35"/>
      <c r="V35"/>
      <c r="W35"/>
      <c r="X35"/>
      <c r="Y35"/>
      <c r="Z35"/>
      <c r="AA35"/>
      <c r="AB35"/>
      <c r="AC35"/>
      <c r="AD35"/>
      <c r="AE35"/>
      <c r="AF35"/>
      <c r="AG35"/>
      <c r="AH35"/>
      <c r="AI35"/>
      <c r="AJ35"/>
      <c r="AK35"/>
      <c r="AL35"/>
      <c r="AM35"/>
      <c r="AN35"/>
      <c r="AO35"/>
      <c r="AP35"/>
      <c r="AQ35"/>
      <c r="AR35"/>
      <c r="AS35"/>
      <c r="AT35"/>
      <c r="AU35"/>
      <c r="AV35"/>
      <c r="AW35"/>
      <c r="AX35"/>
      <c r="AY35"/>
      <c r="AZ35"/>
      <c r="BA35" s="14"/>
    </row>
    <row r="36" spans="1:53" x14ac:dyDescent="0.2">
      <c r="A36" s="1">
        <f>IF(A35&lt;'Project Information'!B$11,A35+1,"")</f>
        <v>2044</v>
      </c>
      <c r="B36" s="164">
        <v>0</v>
      </c>
      <c r="F36" s="13"/>
      <c r="G36"/>
      <c r="H36"/>
      <c r="I36"/>
      <c r="J36"/>
      <c r="K36"/>
      <c r="L36"/>
      <c r="M36"/>
      <c r="N36"/>
      <c r="O36"/>
      <c r="P36"/>
      <c r="Q36"/>
      <c r="R36"/>
      <c r="S36"/>
      <c r="T36"/>
      <c r="U36"/>
      <c r="V36"/>
      <c r="W36"/>
      <c r="X36"/>
      <c r="Y36"/>
      <c r="Z36"/>
      <c r="AA36"/>
      <c r="AB36"/>
      <c r="AC36"/>
      <c r="AD36"/>
      <c r="AE36"/>
      <c r="AF36"/>
      <c r="AG36"/>
      <c r="AH36"/>
      <c r="AI36"/>
      <c r="AJ36"/>
      <c r="AK36"/>
      <c r="AL36"/>
      <c r="AM36"/>
      <c r="AN36"/>
      <c r="AO36"/>
      <c r="AP36"/>
      <c r="AQ36"/>
      <c r="AR36"/>
      <c r="AS36"/>
      <c r="AT36"/>
      <c r="AU36"/>
      <c r="AV36"/>
      <c r="AW36"/>
      <c r="AX36"/>
      <c r="AY36"/>
      <c r="AZ36"/>
      <c r="BA36" s="14"/>
    </row>
    <row r="37" spans="1:53" x14ac:dyDescent="0.2">
      <c r="A37" s="1">
        <f>IF(A36&lt;'Project Information'!B$11,A36+1,"")</f>
        <v>2045</v>
      </c>
      <c r="B37" s="164">
        <v>0</v>
      </c>
      <c r="F37" s="13"/>
      <c r="G37"/>
      <c r="H37"/>
      <c r="I37"/>
      <c r="J37"/>
      <c r="K37"/>
      <c r="L37"/>
      <c r="M37"/>
      <c r="N37"/>
      <c r="O37"/>
      <c r="P37"/>
      <c r="Q37"/>
      <c r="R37"/>
      <c r="S37"/>
      <c r="T37"/>
      <c r="U37"/>
      <c r="V37"/>
      <c r="W37"/>
      <c r="X37"/>
      <c r="Y37"/>
      <c r="Z37"/>
      <c r="AA37"/>
      <c r="AB37"/>
      <c r="AC37"/>
      <c r="AD37"/>
      <c r="AE37"/>
      <c r="AF37"/>
      <c r="AG37"/>
      <c r="AH37"/>
      <c r="AI37"/>
      <c r="AJ37"/>
      <c r="AK37"/>
      <c r="AL37"/>
      <c r="AM37"/>
      <c r="AN37"/>
      <c r="AO37"/>
      <c r="AP37"/>
      <c r="AQ37"/>
      <c r="AR37"/>
      <c r="AS37"/>
      <c r="AT37"/>
      <c r="AU37"/>
      <c r="AV37"/>
      <c r="AW37"/>
      <c r="AX37"/>
      <c r="AY37"/>
      <c r="AZ37"/>
      <c r="BA37" s="14"/>
    </row>
    <row r="38" spans="1:53" x14ac:dyDescent="0.2">
      <c r="A38" s="1">
        <f>IF(A37&lt;'Project Information'!B$11,A37+1,"")</f>
        <v>2046</v>
      </c>
      <c r="B38" s="164">
        <v>0</v>
      </c>
      <c r="F38" s="13"/>
      <c r="G38"/>
      <c r="H38"/>
      <c r="I38"/>
      <c r="J38"/>
      <c r="K38"/>
      <c r="L38"/>
      <c r="M38"/>
      <c r="N38"/>
      <c r="O38"/>
      <c r="P38"/>
      <c r="Q38"/>
      <c r="R38"/>
      <c r="S38"/>
      <c r="T38"/>
      <c r="U38"/>
      <c r="V38"/>
      <c r="W38"/>
      <c r="X38"/>
      <c r="Y38"/>
      <c r="Z38"/>
      <c r="AA38"/>
      <c r="AB38"/>
      <c r="AC38"/>
      <c r="AD38"/>
      <c r="AE38"/>
      <c r="AF38"/>
      <c r="AG38"/>
      <c r="AH38"/>
      <c r="AI38"/>
      <c r="AJ38"/>
      <c r="AK38"/>
      <c r="AL38"/>
      <c r="AM38"/>
      <c r="AN38"/>
      <c r="AO38"/>
      <c r="AP38"/>
      <c r="AQ38"/>
      <c r="AR38"/>
      <c r="AS38"/>
      <c r="AT38"/>
      <c r="AU38"/>
      <c r="AV38"/>
      <c r="AW38"/>
      <c r="AX38"/>
      <c r="AY38"/>
      <c r="AZ38"/>
      <c r="BA38" s="14"/>
    </row>
    <row r="39" spans="1:53" x14ac:dyDescent="0.2">
      <c r="A39" s="1">
        <f>IF(A38&lt;'Project Information'!B$11,A38+1,"")</f>
        <v>2047</v>
      </c>
      <c r="B39" s="164">
        <v>0</v>
      </c>
      <c r="F39" s="13"/>
      <c r="G39"/>
      <c r="H39"/>
      <c r="I39"/>
      <c r="J39"/>
      <c r="K39"/>
      <c r="L39"/>
      <c r="M39"/>
      <c r="N39"/>
      <c r="O39"/>
      <c r="P39"/>
      <c r="Q39"/>
      <c r="R39"/>
      <c r="S39"/>
      <c r="T39"/>
      <c r="U39"/>
      <c r="V39"/>
      <c r="W39"/>
      <c r="X39"/>
      <c r="Y39"/>
      <c r="Z39"/>
      <c r="AA39"/>
      <c r="AB39"/>
      <c r="AC39"/>
      <c r="AD39"/>
      <c r="AE39"/>
      <c r="AF39"/>
      <c r="AG39"/>
      <c r="AH39"/>
      <c r="AI39"/>
      <c r="AJ39"/>
      <c r="AK39"/>
      <c r="AL39"/>
      <c r="AM39"/>
      <c r="AN39"/>
      <c r="AO39"/>
      <c r="AP39"/>
      <c r="AQ39"/>
      <c r="AR39"/>
      <c r="AS39"/>
      <c r="AT39"/>
      <c r="AU39"/>
      <c r="AV39"/>
      <c r="AW39"/>
      <c r="AX39"/>
      <c r="AY39"/>
      <c r="AZ39"/>
      <c r="BA39" s="14"/>
    </row>
    <row r="40" spans="1:53" x14ac:dyDescent="0.2">
      <c r="A40" s="1" t="str">
        <f>IF(A39&lt;'Project Information'!B$11,A39+1,"")</f>
        <v/>
      </c>
      <c r="B40" s="164">
        <v>0</v>
      </c>
      <c r="F40" s="13"/>
      <c r="G40"/>
      <c r="H40"/>
      <c r="I40"/>
      <c r="J40"/>
      <c r="K40"/>
      <c r="L40"/>
      <c r="M40"/>
      <c r="N40"/>
      <c r="O40"/>
      <c r="P40"/>
      <c r="Q40"/>
      <c r="R40"/>
      <c r="S40"/>
      <c r="T40"/>
      <c r="U40"/>
      <c r="V40"/>
      <c r="W40"/>
      <c r="X40"/>
      <c r="Y40"/>
      <c r="Z40"/>
      <c r="AA40"/>
      <c r="AB40"/>
      <c r="AC40"/>
      <c r="AD40"/>
      <c r="AE40"/>
      <c r="AF40"/>
      <c r="AG40"/>
      <c r="AH40"/>
      <c r="AI40"/>
      <c r="AJ40"/>
      <c r="AK40"/>
      <c r="AL40"/>
      <c r="AM40"/>
      <c r="AN40"/>
      <c r="AO40"/>
      <c r="AP40"/>
      <c r="AQ40"/>
      <c r="AR40"/>
      <c r="AS40"/>
      <c r="AT40"/>
      <c r="AU40"/>
      <c r="AV40"/>
      <c r="AW40"/>
      <c r="AX40"/>
      <c r="AY40"/>
      <c r="AZ40"/>
      <c r="BA40" s="14"/>
    </row>
    <row r="41" spans="1:53" x14ac:dyDescent="0.2">
      <c r="A41" s="1" t="str">
        <f>IF(A40&lt;'Project Information'!B$11,A40+1,"")</f>
        <v/>
      </c>
      <c r="B41" s="164">
        <v>0</v>
      </c>
      <c r="F41" s="13"/>
      <c r="G41"/>
      <c r="H41"/>
      <c r="I41"/>
      <c r="J41"/>
      <c r="K41"/>
      <c r="L41"/>
      <c r="M41"/>
      <c r="N41"/>
      <c r="O41"/>
      <c r="P41"/>
      <c r="Q41"/>
      <c r="R41"/>
      <c r="S41"/>
      <c r="T41"/>
      <c r="U41"/>
      <c r="V41"/>
      <c r="W41"/>
      <c r="X41"/>
      <c r="Y41"/>
      <c r="Z41"/>
      <c r="AA41"/>
      <c r="AB41"/>
      <c r="AC41"/>
      <c r="AD41"/>
      <c r="AE41"/>
      <c r="AF41"/>
      <c r="AG41"/>
      <c r="AH41"/>
      <c r="AI41"/>
      <c r="AJ41"/>
      <c r="AK41"/>
      <c r="AL41"/>
      <c r="AM41"/>
      <c r="AN41"/>
      <c r="AO41"/>
      <c r="AP41"/>
      <c r="AQ41"/>
      <c r="AR41"/>
      <c r="AS41"/>
      <c r="AT41"/>
      <c r="AU41"/>
      <c r="AV41"/>
      <c r="AW41"/>
      <c r="AX41"/>
      <c r="AY41"/>
      <c r="AZ41"/>
      <c r="BA41" s="14"/>
    </row>
    <row r="42" spans="1:53" x14ac:dyDescent="0.2">
      <c r="A42" s="1" t="str">
        <f>IF(A41&lt;'Project Information'!B$11,A41+1,"")</f>
        <v/>
      </c>
      <c r="B42" s="164">
        <v>0</v>
      </c>
      <c r="F42" s="13"/>
      <c r="G42"/>
      <c r="H42"/>
      <c r="I42"/>
      <c r="J42"/>
      <c r="K42"/>
      <c r="L42"/>
      <c r="M42"/>
      <c r="N42"/>
      <c r="O42"/>
      <c r="P42"/>
      <c r="Q42"/>
      <c r="R42"/>
      <c r="S42"/>
      <c r="T42"/>
      <c r="U42"/>
      <c r="V42"/>
      <c r="W42"/>
      <c r="X42"/>
      <c r="Y42"/>
      <c r="Z42"/>
      <c r="AA42"/>
      <c r="AB42"/>
      <c r="AC42"/>
      <c r="AD42"/>
      <c r="AE42"/>
      <c r="AF42"/>
      <c r="AG42"/>
      <c r="AH42"/>
      <c r="AI42"/>
      <c r="AJ42"/>
      <c r="AK42"/>
      <c r="AL42"/>
      <c r="AM42"/>
      <c r="AN42"/>
      <c r="AO42"/>
      <c r="AP42"/>
      <c r="AQ42"/>
      <c r="AR42"/>
      <c r="AS42"/>
      <c r="AT42"/>
      <c r="AU42"/>
      <c r="AV42"/>
      <c r="AW42"/>
      <c r="AX42"/>
      <c r="AY42"/>
      <c r="AZ42"/>
      <c r="BA42" s="14"/>
    </row>
    <row r="43" spans="1:53" x14ac:dyDescent="0.2">
      <c r="A43" s="1" t="str">
        <f>IF(A42&lt;'Project Information'!B$11,A42+1,"")</f>
        <v/>
      </c>
      <c r="B43" s="164">
        <v>0</v>
      </c>
      <c r="F43" s="13"/>
      <c r="G43"/>
      <c r="H43"/>
      <c r="I43"/>
      <c r="J43"/>
      <c r="K43"/>
      <c r="L43"/>
      <c r="M43"/>
      <c r="N43"/>
      <c r="O43"/>
      <c r="P43"/>
      <c r="Q43"/>
      <c r="R43"/>
      <c r="S43"/>
      <c r="T43"/>
      <c r="U43"/>
      <c r="V43"/>
      <c r="W43"/>
      <c r="X43"/>
      <c r="Y43"/>
      <c r="Z43"/>
      <c r="AA43"/>
      <c r="AB43"/>
      <c r="AC43"/>
      <c r="AD43"/>
      <c r="AE43"/>
      <c r="AF43"/>
      <c r="AG43"/>
      <c r="AH43"/>
      <c r="AI43"/>
      <c r="AJ43"/>
      <c r="AK43"/>
      <c r="AL43"/>
      <c r="AM43"/>
      <c r="AN43"/>
      <c r="AO43"/>
      <c r="AP43"/>
      <c r="AQ43"/>
      <c r="AR43"/>
      <c r="AS43"/>
      <c r="AT43"/>
      <c r="AU43"/>
      <c r="AV43"/>
      <c r="AW43"/>
      <c r="AX43"/>
      <c r="AY43"/>
      <c r="AZ43"/>
      <c r="BA43" s="14"/>
    </row>
    <row r="44" spans="1:53" x14ac:dyDescent="0.2">
      <c r="A44" s="1" t="str">
        <f>IF(A43&lt;'Project Information'!B$11,A43+1,"")</f>
        <v/>
      </c>
      <c r="B44" s="164">
        <v>0</v>
      </c>
      <c r="F44" s="13"/>
      <c r="G44"/>
      <c r="H44"/>
      <c r="I44"/>
      <c r="J44"/>
      <c r="K44"/>
      <c r="L44"/>
      <c r="M44"/>
      <c r="N44"/>
      <c r="O44"/>
      <c r="P44"/>
      <c r="Q44"/>
      <c r="R44"/>
      <c r="S44"/>
      <c r="T44"/>
      <c r="U44"/>
      <c r="V44"/>
      <c r="W44"/>
      <c r="X44"/>
      <c r="Y44"/>
      <c r="Z44"/>
      <c r="AA44"/>
      <c r="AB44"/>
      <c r="AC44"/>
      <c r="AD44"/>
      <c r="AE44"/>
      <c r="AF44"/>
      <c r="AG44"/>
      <c r="AH44"/>
      <c r="AI44"/>
      <c r="AJ44"/>
      <c r="AK44"/>
      <c r="AL44"/>
      <c r="AM44"/>
      <c r="AN44"/>
      <c r="AO44"/>
      <c r="AP44"/>
      <c r="AQ44"/>
      <c r="AR44"/>
      <c r="AS44"/>
      <c r="AT44"/>
      <c r="AU44"/>
      <c r="AV44"/>
      <c r="AW44"/>
      <c r="AX44"/>
      <c r="AY44"/>
      <c r="AZ44"/>
      <c r="BA44" s="14"/>
    </row>
    <row r="45" spans="1:53" x14ac:dyDescent="0.2">
      <c r="A45" s="1" t="str">
        <f>IF(A44&lt;'Project Information'!B$11,A44+1,"")</f>
        <v/>
      </c>
      <c r="B45" s="164">
        <v>0</v>
      </c>
      <c r="F45" s="13"/>
      <c r="G45"/>
      <c r="H45"/>
      <c r="I45"/>
      <c r="J45"/>
      <c r="K45"/>
      <c r="L45"/>
      <c r="M45"/>
      <c r="N45"/>
      <c r="O45"/>
      <c r="P45"/>
      <c r="Q45"/>
      <c r="R45"/>
      <c r="S45"/>
      <c r="T45"/>
      <c r="U45"/>
      <c r="V45"/>
      <c r="W45"/>
      <c r="X45"/>
      <c r="Y45"/>
      <c r="Z45"/>
      <c r="AA45"/>
      <c r="AB45"/>
      <c r="AC45"/>
      <c r="AD45"/>
      <c r="AE45"/>
      <c r="AF45"/>
      <c r="AG45"/>
      <c r="AH45"/>
      <c r="AI45"/>
      <c r="AJ45"/>
      <c r="AK45"/>
      <c r="AL45"/>
      <c r="AM45"/>
      <c r="AN45"/>
      <c r="AO45"/>
      <c r="AP45"/>
      <c r="AQ45"/>
      <c r="AR45"/>
      <c r="AS45"/>
      <c r="AT45"/>
      <c r="AU45"/>
      <c r="AV45"/>
      <c r="AW45"/>
      <c r="AX45"/>
      <c r="AY45"/>
      <c r="AZ45"/>
      <c r="BA45" s="14"/>
    </row>
    <row r="46" spans="1:53" x14ac:dyDescent="0.2">
      <c r="A46" s="1" t="str">
        <f>IF(A45&lt;'Project Information'!B$11,A45+1,"")</f>
        <v/>
      </c>
      <c r="B46" s="164">
        <v>0</v>
      </c>
      <c r="F46" s="13"/>
      <c r="G46"/>
      <c r="H46"/>
      <c r="I46"/>
      <c r="J46"/>
      <c r="K46"/>
      <c r="L46"/>
      <c r="M46"/>
      <c r="N46"/>
      <c r="O46"/>
      <c r="P46"/>
      <c r="Q46"/>
      <c r="R46"/>
      <c r="S46"/>
      <c r="T46"/>
      <c r="U46"/>
      <c r="V46"/>
      <c r="W46"/>
      <c r="X46"/>
      <c r="Y46"/>
      <c r="Z46"/>
      <c r="AA46"/>
      <c r="AB46"/>
      <c r="AC46"/>
      <c r="AD46"/>
      <c r="AE46"/>
      <c r="AF46"/>
      <c r="AG46"/>
      <c r="AH46"/>
      <c r="AI46"/>
      <c r="AJ46"/>
      <c r="AK46"/>
      <c r="AL46"/>
      <c r="AM46"/>
      <c r="AN46"/>
      <c r="AO46"/>
      <c r="AP46"/>
      <c r="AQ46"/>
      <c r="AR46"/>
      <c r="AS46"/>
      <c r="AT46"/>
      <c r="AU46"/>
      <c r="AV46"/>
      <c r="AW46"/>
      <c r="AX46"/>
      <c r="AY46"/>
      <c r="AZ46"/>
      <c r="BA46" s="14"/>
    </row>
    <row r="47" spans="1:53" x14ac:dyDescent="0.2">
      <c r="A47" s="1" t="str">
        <f>IF(A46&lt;'Project Information'!B$11,A46+1,"")</f>
        <v/>
      </c>
      <c r="B47" s="164">
        <v>0</v>
      </c>
      <c r="F47" s="13"/>
      <c r="G47"/>
      <c r="H47"/>
      <c r="I47"/>
      <c r="J47"/>
      <c r="K47"/>
      <c r="L47"/>
      <c r="M47"/>
      <c r="N47"/>
      <c r="O47"/>
      <c r="P47"/>
      <c r="Q47"/>
      <c r="R47"/>
      <c r="S47"/>
      <c r="T47"/>
      <c r="U47"/>
      <c r="V47"/>
      <c r="W47"/>
      <c r="X47"/>
      <c r="Y47"/>
      <c r="Z47"/>
      <c r="AA47"/>
      <c r="AB47"/>
      <c r="AC47"/>
      <c r="AD47"/>
      <c r="AE47"/>
      <c r="AF47"/>
      <c r="AG47"/>
      <c r="AH47"/>
      <c r="AI47"/>
      <c r="AJ47"/>
      <c r="AK47"/>
      <c r="AL47"/>
      <c r="AM47"/>
      <c r="AN47"/>
      <c r="AO47"/>
      <c r="AP47"/>
      <c r="AQ47"/>
      <c r="AR47"/>
      <c r="AS47"/>
      <c r="AT47"/>
      <c r="AU47"/>
      <c r="AV47"/>
      <c r="AW47"/>
      <c r="AX47"/>
      <c r="AY47"/>
      <c r="AZ47"/>
      <c r="BA47" s="14"/>
    </row>
    <row r="48" spans="1:53" x14ac:dyDescent="0.2">
      <c r="A48" s="1" t="str">
        <f>IF(A47&lt;'Project Information'!B$11,A47+1,"")</f>
        <v/>
      </c>
      <c r="B48" s="164">
        <v>0</v>
      </c>
      <c r="F48" s="13"/>
      <c r="G48"/>
      <c r="H48"/>
      <c r="I48"/>
      <c r="J48"/>
      <c r="K48"/>
      <c r="L48"/>
      <c r="M48"/>
      <c r="N48"/>
      <c r="O48"/>
      <c r="P48"/>
      <c r="Q48"/>
      <c r="R48"/>
      <c r="S48"/>
      <c r="T48"/>
      <c r="U48"/>
      <c r="V48"/>
      <c r="W48"/>
      <c r="X48"/>
      <c r="Y48"/>
      <c r="Z48"/>
      <c r="AA48"/>
      <c r="AB48"/>
      <c r="AC48"/>
      <c r="AD48"/>
      <c r="AE48"/>
      <c r="AF48"/>
      <c r="AG48"/>
      <c r="AH48"/>
      <c r="AI48"/>
      <c r="AJ48"/>
      <c r="AK48"/>
      <c r="AL48"/>
      <c r="AM48"/>
      <c r="AN48"/>
      <c r="AO48"/>
      <c r="AP48"/>
      <c r="AQ48"/>
      <c r="AR48"/>
      <c r="AS48"/>
      <c r="AT48"/>
      <c r="AU48"/>
      <c r="AV48"/>
      <c r="AW48"/>
      <c r="AX48"/>
      <c r="AY48"/>
      <c r="AZ48"/>
      <c r="BA48" s="14"/>
    </row>
    <row r="49" spans="1:53" x14ac:dyDescent="0.2">
      <c r="A49" s="2" t="str">
        <f>IF(A48&lt;'Project Information'!B$11,A48+1,"")</f>
        <v/>
      </c>
      <c r="B49" s="120">
        <v>0</v>
      </c>
      <c r="F49" s="13"/>
      <c r="G49"/>
      <c r="H49"/>
      <c r="I49"/>
      <c r="J49"/>
      <c r="K49"/>
      <c r="L49"/>
      <c r="M49"/>
      <c r="N49"/>
      <c r="O49"/>
      <c r="P49"/>
      <c r="Q49"/>
      <c r="R49"/>
      <c r="S49"/>
      <c r="T49"/>
      <c r="U49"/>
      <c r="V49"/>
      <c r="W49"/>
      <c r="X49"/>
      <c r="Y49"/>
      <c r="Z49"/>
      <c r="AA49"/>
      <c r="AB49"/>
      <c r="AC49"/>
      <c r="AD49"/>
      <c r="AE49"/>
      <c r="AF49"/>
      <c r="AG49"/>
      <c r="AH49"/>
      <c r="AI49"/>
      <c r="AJ49"/>
      <c r="AK49"/>
      <c r="AL49"/>
      <c r="AM49"/>
      <c r="AN49"/>
      <c r="AO49"/>
      <c r="AP49"/>
      <c r="AQ49"/>
      <c r="AR49"/>
      <c r="AS49"/>
      <c r="AT49"/>
      <c r="AU49"/>
      <c r="AV49"/>
      <c r="AW49"/>
      <c r="AX49"/>
      <c r="AY49"/>
      <c r="AZ49"/>
      <c r="BA49" s="14"/>
    </row>
    <row r="50" spans="1:53" x14ac:dyDescent="0.2">
      <c r="F50" s="13"/>
      <c r="G50"/>
      <c r="H50"/>
      <c r="I50"/>
      <c r="J50"/>
      <c r="K50"/>
      <c r="L50"/>
      <c r="M50"/>
      <c r="N50"/>
      <c r="O50"/>
      <c r="P50"/>
      <c r="Q50"/>
      <c r="R50"/>
      <c r="S50"/>
      <c r="T50"/>
      <c r="U50"/>
      <c r="V50"/>
      <c r="W50"/>
      <c r="X50"/>
      <c r="Y50"/>
      <c r="Z50"/>
      <c r="AA50"/>
      <c r="AB50"/>
      <c r="AC50"/>
      <c r="AD50"/>
      <c r="AE50"/>
      <c r="AF50"/>
      <c r="AG50"/>
      <c r="AH50"/>
      <c r="AI50"/>
      <c r="AJ50"/>
      <c r="AK50"/>
      <c r="AL50"/>
      <c r="AM50"/>
      <c r="AN50"/>
      <c r="AO50"/>
      <c r="AP50"/>
      <c r="AQ50"/>
      <c r="AR50"/>
      <c r="AS50"/>
      <c r="AT50"/>
      <c r="AU50"/>
      <c r="AV50"/>
      <c r="AW50"/>
      <c r="AX50"/>
      <c r="AY50"/>
      <c r="AZ50"/>
      <c r="BA50" s="14"/>
    </row>
    <row r="51" spans="1:53" x14ac:dyDescent="0.2">
      <c r="F51" s="13"/>
      <c r="G51"/>
      <c r="H51"/>
      <c r="I51"/>
      <c r="J51"/>
      <c r="K51"/>
      <c r="L51"/>
      <c r="M51"/>
      <c r="N51"/>
      <c r="O51"/>
      <c r="P51"/>
      <c r="Q51"/>
      <c r="R51"/>
      <c r="S51"/>
      <c r="T51"/>
      <c r="U51"/>
      <c r="V51"/>
      <c r="W51"/>
      <c r="X51"/>
      <c r="Y51"/>
      <c r="Z51"/>
      <c r="AA51"/>
      <c r="AB51"/>
      <c r="AC51"/>
      <c r="AD51"/>
      <c r="AE51"/>
      <c r="AF51"/>
      <c r="AG51"/>
      <c r="AH51"/>
      <c r="AI51"/>
      <c r="AJ51"/>
      <c r="AK51"/>
      <c r="AL51"/>
      <c r="AM51"/>
      <c r="AN51"/>
      <c r="AO51"/>
      <c r="AP51"/>
      <c r="AQ51"/>
      <c r="AR51"/>
      <c r="AS51"/>
      <c r="AT51"/>
      <c r="AU51"/>
      <c r="AV51"/>
      <c r="AW51"/>
      <c r="AX51"/>
      <c r="AY51"/>
      <c r="AZ51"/>
      <c r="BA51" s="14"/>
    </row>
    <row r="52" spans="1:53" x14ac:dyDescent="0.2">
      <c r="F52" s="13"/>
      <c r="G52"/>
      <c r="H52"/>
      <c r="I52"/>
      <c r="J52"/>
      <c r="K52"/>
      <c r="L52"/>
      <c r="M52"/>
      <c r="N52"/>
      <c r="O52"/>
      <c r="P52"/>
      <c r="Q52"/>
      <c r="R52"/>
      <c r="S52"/>
      <c r="T52"/>
      <c r="U52"/>
      <c r="V52"/>
      <c r="W52"/>
      <c r="X52"/>
      <c r="Y52"/>
      <c r="Z52"/>
      <c r="AA52"/>
      <c r="AB52"/>
      <c r="AC52"/>
      <c r="AD52"/>
      <c r="AE52"/>
      <c r="AF52"/>
      <c r="AG52"/>
      <c r="AH52"/>
      <c r="AI52"/>
      <c r="AJ52"/>
      <c r="AK52"/>
      <c r="AL52"/>
      <c r="AM52"/>
      <c r="AN52"/>
      <c r="AO52"/>
      <c r="AP52"/>
      <c r="AQ52"/>
      <c r="AR52"/>
      <c r="AS52"/>
      <c r="AT52"/>
      <c r="AU52"/>
      <c r="AV52"/>
      <c r="AW52"/>
      <c r="AX52"/>
      <c r="AY52"/>
      <c r="AZ52"/>
      <c r="BA52" s="14"/>
    </row>
    <row r="53" spans="1:53" x14ac:dyDescent="0.2">
      <c r="F53" s="13"/>
      <c r="G53"/>
      <c r="H53"/>
      <c r="I53"/>
      <c r="J53"/>
      <c r="K53"/>
      <c r="L53"/>
      <c r="M53"/>
      <c r="N53"/>
      <c r="O53"/>
      <c r="P53"/>
      <c r="Q53"/>
      <c r="R53"/>
      <c r="S53"/>
      <c r="T53"/>
      <c r="U53"/>
      <c r="V53"/>
      <c r="W53"/>
      <c r="X53"/>
      <c r="Y53"/>
      <c r="Z53"/>
      <c r="AA53"/>
      <c r="AB53"/>
      <c r="AC53"/>
      <c r="AD53"/>
      <c r="AE53"/>
      <c r="AF53"/>
      <c r="AG53"/>
      <c r="AH53"/>
      <c r="AI53"/>
      <c r="AJ53"/>
      <c r="AK53"/>
      <c r="AL53"/>
      <c r="AM53"/>
      <c r="AN53"/>
      <c r="AO53"/>
      <c r="AP53"/>
      <c r="AQ53"/>
      <c r="AR53"/>
      <c r="AS53"/>
      <c r="AT53"/>
      <c r="AU53"/>
      <c r="AV53"/>
      <c r="AW53"/>
      <c r="AX53"/>
      <c r="AY53"/>
      <c r="AZ53"/>
      <c r="BA53" s="14"/>
    </row>
    <row r="54" spans="1:53" x14ac:dyDescent="0.2">
      <c r="F54" s="13"/>
      <c r="G54"/>
      <c r="H54"/>
      <c r="I54"/>
      <c r="J54"/>
      <c r="K54"/>
      <c r="L54"/>
      <c r="M54"/>
      <c r="N54"/>
      <c r="O54"/>
      <c r="P54"/>
      <c r="Q54"/>
      <c r="R54"/>
      <c r="S54"/>
      <c r="T54"/>
      <c r="U54"/>
      <c r="V54"/>
      <c r="W54"/>
      <c r="X54"/>
      <c r="Y54"/>
      <c r="Z54"/>
      <c r="AA54"/>
      <c r="AB54"/>
      <c r="AC54"/>
      <c r="AD54"/>
      <c r="AE54"/>
      <c r="AF54"/>
      <c r="AG54"/>
      <c r="AH54"/>
      <c r="AI54"/>
      <c r="AJ54"/>
      <c r="AK54"/>
      <c r="AL54"/>
      <c r="AM54"/>
      <c r="AN54"/>
      <c r="AO54"/>
      <c r="AP54"/>
      <c r="AQ54"/>
      <c r="AR54"/>
      <c r="AS54"/>
      <c r="AT54"/>
      <c r="AU54"/>
      <c r="AV54"/>
      <c r="AW54"/>
      <c r="AX54"/>
      <c r="AY54"/>
      <c r="AZ54"/>
      <c r="BA54" s="14"/>
    </row>
    <row r="55" spans="1:53" x14ac:dyDescent="0.2">
      <c r="F55" s="13"/>
      <c r="G55"/>
      <c r="H55"/>
      <c r="I55"/>
      <c r="J55"/>
      <c r="K55"/>
      <c r="L55"/>
      <c r="M55"/>
      <c r="N55"/>
      <c r="O55"/>
      <c r="P55"/>
      <c r="Q55"/>
      <c r="R55"/>
      <c r="S55"/>
      <c r="T55"/>
      <c r="U55"/>
      <c r="V55"/>
      <c r="W55"/>
      <c r="X55"/>
      <c r="Y55"/>
      <c r="Z55"/>
      <c r="AA55"/>
      <c r="AB55"/>
      <c r="AC55"/>
      <c r="AD55"/>
      <c r="AE55"/>
      <c r="AF55"/>
      <c r="AG55"/>
      <c r="AH55"/>
      <c r="AI55"/>
      <c r="AJ55"/>
      <c r="AK55"/>
      <c r="AL55"/>
      <c r="AM55"/>
      <c r="AN55"/>
      <c r="AO55"/>
      <c r="AP55"/>
      <c r="AQ55"/>
      <c r="AR55"/>
      <c r="AS55"/>
      <c r="AT55"/>
      <c r="AU55"/>
      <c r="AV55"/>
      <c r="AW55"/>
      <c r="AX55"/>
      <c r="AY55"/>
      <c r="AZ55"/>
      <c r="BA55" s="14"/>
    </row>
    <row r="56" spans="1:53" x14ac:dyDescent="0.2">
      <c r="F56" s="13"/>
      <c r="G56"/>
      <c r="H56"/>
      <c r="I56"/>
      <c r="J56"/>
      <c r="K56"/>
      <c r="L56"/>
      <c r="M56"/>
      <c r="N56"/>
      <c r="O56"/>
      <c r="P56"/>
      <c r="Q56"/>
      <c r="R56"/>
      <c r="S56"/>
      <c r="T56"/>
      <c r="U56"/>
      <c r="V56"/>
      <c r="W56"/>
      <c r="X56"/>
      <c r="Y56"/>
      <c r="Z56"/>
      <c r="AA56"/>
      <c r="AB56"/>
      <c r="AC56"/>
      <c r="AD56"/>
      <c r="AE56"/>
      <c r="AF56"/>
      <c r="AG56"/>
      <c r="AH56"/>
      <c r="AI56"/>
      <c r="AJ56"/>
      <c r="AK56"/>
      <c r="AL56"/>
      <c r="AM56"/>
      <c r="AN56"/>
      <c r="AO56"/>
      <c r="AP56"/>
      <c r="AQ56"/>
      <c r="AR56"/>
      <c r="AS56"/>
      <c r="AT56"/>
      <c r="AU56"/>
      <c r="AV56"/>
      <c r="AW56"/>
      <c r="AX56"/>
      <c r="AY56"/>
      <c r="AZ56"/>
      <c r="BA56" s="14"/>
    </row>
    <row r="57" spans="1:53" x14ac:dyDescent="0.2">
      <c r="F57" s="13"/>
      <c r="G57"/>
      <c r="H57"/>
      <c r="I57"/>
      <c r="J57"/>
      <c r="K57"/>
      <c r="L57"/>
      <c r="M57"/>
      <c r="N57"/>
      <c r="O57"/>
      <c r="P57"/>
      <c r="Q57"/>
      <c r="R57"/>
      <c r="S57"/>
      <c r="T57"/>
      <c r="U57"/>
      <c r="V57"/>
      <c r="W57"/>
      <c r="X57"/>
      <c r="Y57"/>
      <c r="Z57"/>
      <c r="AA57"/>
      <c r="AB57"/>
      <c r="AC57"/>
      <c r="AD57"/>
      <c r="AE57"/>
      <c r="AF57"/>
      <c r="AG57"/>
      <c r="AH57"/>
      <c r="AI57"/>
      <c r="AJ57"/>
      <c r="AK57"/>
      <c r="AL57"/>
      <c r="AM57"/>
      <c r="AN57"/>
      <c r="AO57"/>
      <c r="AP57"/>
      <c r="AQ57"/>
      <c r="AR57"/>
      <c r="AS57"/>
      <c r="AT57"/>
      <c r="AU57"/>
      <c r="AV57"/>
      <c r="AW57"/>
      <c r="AX57"/>
      <c r="AY57"/>
      <c r="AZ57"/>
      <c r="BA57" s="14"/>
    </row>
    <row r="58" spans="1:53" x14ac:dyDescent="0.2">
      <c r="F58" s="13"/>
      <c r="G58"/>
      <c r="H58"/>
      <c r="I58"/>
      <c r="J58"/>
      <c r="K58"/>
      <c r="L58"/>
      <c r="M58"/>
      <c r="N58"/>
      <c r="O58"/>
      <c r="P58"/>
      <c r="Q58"/>
      <c r="R58"/>
      <c r="S58"/>
      <c r="T58"/>
      <c r="U58"/>
      <c r="V58"/>
      <c r="W58"/>
      <c r="X58"/>
      <c r="Y58"/>
      <c r="Z58"/>
      <c r="AA58"/>
      <c r="AB58"/>
      <c r="AC58"/>
      <c r="AD58"/>
      <c r="AE58"/>
      <c r="AF58"/>
      <c r="AG58"/>
      <c r="AH58"/>
      <c r="AI58"/>
      <c r="AJ58"/>
      <c r="AK58"/>
      <c r="AL58"/>
      <c r="AM58"/>
      <c r="AN58"/>
      <c r="AO58"/>
      <c r="AP58"/>
      <c r="AQ58"/>
      <c r="AR58"/>
      <c r="AS58"/>
      <c r="AT58"/>
      <c r="AU58"/>
      <c r="AV58"/>
      <c r="AW58"/>
      <c r="AX58"/>
      <c r="AY58"/>
      <c r="AZ58"/>
      <c r="BA58" s="14"/>
    </row>
    <row r="59" spans="1:53" x14ac:dyDescent="0.2">
      <c r="F59" s="13"/>
      <c r="G59"/>
      <c r="H59"/>
      <c r="I59"/>
      <c r="J59"/>
      <c r="K59"/>
      <c r="L59"/>
      <c r="M59"/>
      <c r="N59"/>
      <c r="O59"/>
      <c r="P59"/>
      <c r="Q59"/>
      <c r="R59"/>
      <c r="S59"/>
      <c r="T59"/>
      <c r="U59"/>
      <c r="V59"/>
      <c r="W59"/>
      <c r="X59"/>
      <c r="Y59"/>
      <c r="Z59"/>
      <c r="AA59"/>
      <c r="AB59"/>
      <c r="AC59"/>
      <c r="AD59"/>
      <c r="AE59"/>
      <c r="AF59"/>
      <c r="AG59"/>
      <c r="AH59"/>
      <c r="AI59"/>
      <c r="AJ59"/>
      <c r="AK59"/>
      <c r="AL59"/>
      <c r="AM59"/>
      <c r="AN59"/>
      <c r="AO59"/>
      <c r="AP59"/>
      <c r="AQ59"/>
      <c r="AR59"/>
      <c r="AS59"/>
      <c r="AT59"/>
      <c r="AU59"/>
      <c r="AV59"/>
      <c r="AW59"/>
      <c r="AX59"/>
      <c r="AY59"/>
      <c r="AZ59"/>
      <c r="BA59" s="14"/>
    </row>
    <row r="60" spans="1:53" x14ac:dyDescent="0.2">
      <c r="F60" s="13"/>
      <c r="G60"/>
      <c r="H60"/>
      <c r="I60"/>
      <c r="J60"/>
      <c r="K60"/>
      <c r="L60"/>
      <c r="M60"/>
      <c r="N60"/>
      <c r="O60"/>
      <c r="P60"/>
      <c r="Q60"/>
      <c r="R60"/>
      <c r="S60"/>
      <c r="T60"/>
      <c r="U60"/>
      <c r="V60"/>
      <c r="W60"/>
      <c r="X60"/>
      <c r="Y60"/>
      <c r="Z60"/>
      <c r="AA60"/>
      <c r="AB60"/>
      <c r="AC60"/>
      <c r="AD60"/>
      <c r="AE60"/>
      <c r="AF60"/>
      <c r="AG60"/>
      <c r="AH60"/>
      <c r="AI60"/>
      <c r="AJ60"/>
      <c r="AK60"/>
      <c r="AL60"/>
      <c r="AM60"/>
      <c r="AN60"/>
      <c r="AO60"/>
      <c r="AP60"/>
      <c r="AQ60"/>
      <c r="AR60"/>
      <c r="AS60"/>
      <c r="AT60"/>
      <c r="AU60"/>
      <c r="AV60"/>
      <c r="AW60"/>
      <c r="AX60"/>
      <c r="AY60"/>
      <c r="AZ60"/>
      <c r="BA60" s="14"/>
    </row>
    <row r="61" spans="1:53" x14ac:dyDescent="0.2">
      <c r="F61" s="13"/>
      <c r="G61"/>
      <c r="H61"/>
      <c r="I61"/>
      <c r="J61"/>
      <c r="K61"/>
      <c r="L61"/>
      <c r="M61"/>
      <c r="N61"/>
      <c r="O61"/>
      <c r="P61"/>
      <c r="Q61"/>
      <c r="R61"/>
      <c r="S61"/>
      <c r="T61"/>
      <c r="U61"/>
      <c r="V61"/>
      <c r="W61"/>
      <c r="X61"/>
      <c r="Y61"/>
      <c r="Z61"/>
      <c r="AA61"/>
      <c r="AB61"/>
      <c r="AC61"/>
      <c r="AD61"/>
      <c r="AE61"/>
      <c r="AF61"/>
      <c r="AG61"/>
      <c r="AH61"/>
      <c r="AI61"/>
      <c r="AJ61"/>
      <c r="AK61"/>
      <c r="AL61"/>
      <c r="AM61"/>
      <c r="AN61"/>
      <c r="AO61"/>
      <c r="AP61"/>
      <c r="AQ61"/>
      <c r="AR61"/>
      <c r="AS61"/>
      <c r="AT61"/>
      <c r="AU61"/>
      <c r="AV61"/>
      <c r="AW61"/>
      <c r="AX61"/>
      <c r="AY61"/>
      <c r="AZ61"/>
      <c r="BA61" s="14"/>
    </row>
    <row r="62" spans="1:53" x14ac:dyDescent="0.2">
      <c r="F62" s="13"/>
      <c r="G62"/>
      <c r="H62"/>
      <c r="I62"/>
      <c r="J62"/>
      <c r="K62"/>
      <c r="L62"/>
      <c r="M62"/>
      <c r="N62"/>
      <c r="O62"/>
      <c r="P62"/>
      <c r="Q62"/>
      <c r="R62"/>
      <c r="S62"/>
      <c r="T62"/>
      <c r="U62"/>
      <c r="V62"/>
      <c r="W62"/>
      <c r="X62"/>
      <c r="Y62"/>
      <c r="Z62"/>
      <c r="AA62"/>
      <c r="AB62"/>
      <c r="AC62"/>
      <c r="AD62"/>
      <c r="AE62"/>
      <c r="AF62"/>
      <c r="AG62"/>
      <c r="AH62"/>
      <c r="AI62"/>
      <c r="AJ62"/>
      <c r="AK62"/>
      <c r="AL62"/>
      <c r="AM62"/>
      <c r="AN62"/>
      <c r="AO62"/>
      <c r="AP62"/>
      <c r="AQ62"/>
      <c r="AR62"/>
      <c r="AS62"/>
      <c r="AT62"/>
      <c r="AU62"/>
      <c r="AV62"/>
      <c r="AW62"/>
      <c r="AX62"/>
      <c r="AY62"/>
      <c r="AZ62"/>
      <c r="BA62" s="14"/>
    </row>
    <row r="63" spans="1:53" x14ac:dyDescent="0.2">
      <c r="F63" s="13"/>
      <c r="G63"/>
      <c r="H63"/>
      <c r="I63"/>
      <c r="J63"/>
      <c r="K63"/>
      <c r="L63"/>
      <c r="M63"/>
      <c r="N63"/>
      <c r="O63"/>
      <c r="P63"/>
      <c r="Q63"/>
      <c r="R63"/>
      <c r="S63"/>
      <c r="T63"/>
      <c r="U63"/>
      <c r="V63"/>
      <c r="W63"/>
      <c r="X63"/>
      <c r="Y63"/>
      <c r="Z63"/>
      <c r="AA63"/>
      <c r="AB63"/>
      <c r="AC63"/>
      <c r="AD63"/>
      <c r="AE63"/>
      <c r="AF63"/>
      <c r="AG63"/>
      <c r="AH63"/>
      <c r="AI63"/>
      <c r="AJ63"/>
      <c r="AK63"/>
      <c r="AL63"/>
      <c r="AM63"/>
      <c r="AN63"/>
      <c r="AO63"/>
      <c r="AP63"/>
      <c r="AQ63"/>
      <c r="AR63"/>
      <c r="AS63"/>
      <c r="AT63"/>
      <c r="AU63"/>
      <c r="AV63"/>
      <c r="AW63"/>
      <c r="AX63"/>
      <c r="AY63"/>
      <c r="AZ63"/>
      <c r="BA63" s="14"/>
    </row>
    <row r="64" spans="1:53" x14ac:dyDescent="0.2">
      <c r="F64" s="13"/>
      <c r="G64"/>
      <c r="H64"/>
      <c r="I64"/>
      <c r="J64"/>
      <c r="K64"/>
      <c r="L64"/>
      <c r="M64"/>
      <c r="N64"/>
      <c r="O64"/>
      <c r="P64"/>
      <c r="Q64"/>
      <c r="R64"/>
      <c r="S64"/>
      <c r="T64"/>
      <c r="U64"/>
      <c r="V64"/>
      <c r="W64"/>
      <c r="X64"/>
      <c r="Y64"/>
      <c r="Z64"/>
      <c r="AA64"/>
      <c r="AB64"/>
      <c r="AC64"/>
      <c r="AD64"/>
      <c r="AE64"/>
      <c r="AF64"/>
      <c r="AG64"/>
      <c r="AH64"/>
      <c r="AI64"/>
      <c r="AJ64"/>
      <c r="AK64"/>
      <c r="AL64"/>
      <c r="AM64"/>
      <c r="AN64"/>
      <c r="AO64"/>
      <c r="AP64"/>
      <c r="AQ64"/>
      <c r="AR64"/>
      <c r="AS64"/>
      <c r="AT64"/>
      <c r="AU64"/>
      <c r="AV64"/>
      <c r="AW64"/>
      <c r="AX64"/>
      <c r="AY64"/>
      <c r="AZ64"/>
      <c r="BA64" s="14"/>
    </row>
    <row r="65" spans="6:53" x14ac:dyDescent="0.2">
      <c r="F65" s="13"/>
      <c r="G65"/>
      <c r="H65"/>
      <c r="I65"/>
      <c r="J65"/>
      <c r="K65"/>
      <c r="L65"/>
      <c r="M65"/>
      <c r="N65"/>
      <c r="O65"/>
      <c r="P65"/>
      <c r="Q65"/>
      <c r="R65"/>
      <c r="S65"/>
      <c r="T65"/>
      <c r="U65"/>
      <c r="V65"/>
      <c r="W65"/>
      <c r="X65"/>
      <c r="Y65"/>
      <c r="Z65"/>
      <c r="AA65"/>
      <c r="AB65"/>
      <c r="AC65"/>
      <c r="AD65"/>
      <c r="AE65"/>
      <c r="AF65"/>
      <c r="AG65"/>
      <c r="AH65"/>
      <c r="AI65"/>
      <c r="AJ65"/>
      <c r="AK65"/>
      <c r="AL65"/>
      <c r="AM65"/>
      <c r="AN65"/>
      <c r="AO65"/>
      <c r="AP65"/>
      <c r="AQ65"/>
      <c r="AR65"/>
      <c r="AS65"/>
      <c r="AT65"/>
      <c r="AU65"/>
      <c r="AV65"/>
      <c r="AW65"/>
      <c r="AX65"/>
      <c r="AY65"/>
      <c r="AZ65"/>
      <c r="BA65" s="14"/>
    </row>
    <row r="66" spans="6:53" x14ac:dyDescent="0.2">
      <c r="F66" s="13"/>
      <c r="G66"/>
      <c r="H66"/>
      <c r="I66"/>
      <c r="J66"/>
      <c r="K66"/>
      <c r="L66"/>
      <c r="M66"/>
      <c r="N66"/>
      <c r="O66"/>
      <c r="P66"/>
      <c r="Q66"/>
      <c r="R66"/>
      <c r="S66"/>
      <c r="T66"/>
      <c r="U66"/>
      <c r="V66"/>
      <c r="W66"/>
      <c r="X66"/>
      <c r="Y66"/>
      <c r="Z66"/>
      <c r="AA66"/>
      <c r="AB66"/>
      <c r="AC66"/>
      <c r="AD66"/>
      <c r="AE66"/>
      <c r="AF66"/>
      <c r="AG66"/>
      <c r="AH66"/>
      <c r="AI66"/>
      <c r="AJ66"/>
      <c r="AK66"/>
      <c r="AL66"/>
      <c r="AM66"/>
      <c r="AN66"/>
      <c r="AO66"/>
      <c r="AP66"/>
      <c r="AQ66"/>
      <c r="AR66"/>
      <c r="AS66"/>
      <c r="AT66"/>
      <c r="AU66"/>
      <c r="AV66"/>
      <c r="AW66"/>
      <c r="AX66"/>
      <c r="AY66"/>
      <c r="AZ66"/>
      <c r="BA66" s="14"/>
    </row>
    <row r="67" spans="6:53" x14ac:dyDescent="0.2">
      <c r="F67" s="13"/>
      <c r="G67"/>
      <c r="H67"/>
      <c r="I67"/>
      <c r="J67"/>
      <c r="K67"/>
      <c r="L67"/>
      <c r="M67"/>
      <c r="N67"/>
      <c r="O67"/>
      <c r="P67"/>
      <c r="Q67"/>
      <c r="R67"/>
      <c r="S67"/>
      <c r="T67"/>
      <c r="U67"/>
      <c r="V67"/>
      <c r="W67"/>
      <c r="X67"/>
      <c r="Y67"/>
      <c r="Z67"/>
      <c r="AA67"/>
      <c r="AB67"/>
      <c r="AC67"/>
      <c r="AD67"/>
      <c r="AE67"/>
      <c r="AF67"/>
      <c r="AG67"/>
      <c r="AH67"/>
      <c r="AI67"/>
      <c r="AJ67"/>
      <c r="AK67"/>
      <c r="AL67"/>
      <c r="AM67"/>
      <c r="AN67"/>
      <c r="AO67"/>
      <c r="AP67"/>
      <c r="AQ67"/>
      <c r="AR67"/>
      <c r="AS67"/>
      <c r="AT67"/>
      <c r="AU67"/>
      <c r="AV67"/>
      <c r="AW67"/>
      <c r="AX67"/>
      <c r="AY67"/>
      <c r="AZ67"/>
      <c r="BA67" s="14"/>
    </row>
    <row r="68" spans="6:53" x14ac:dyDescent="0.2">
      <c r="F68" s="13"/>
      <c r="G68"/>
      <c r="H68"/>
      <c r="I68"/>
      <c r="J68"/>
      <c r="K68"/>
      <c r="L68"/>
      <c r="M68"/>
      <c r="N68"/>
      <c r="O68"/>
      <c r="P68"/>
      <c r="Q68"/>
      <c r="R68"/>
      <c r="S68"/>
      <c r="T68"/>
      <c r="U68"/>
      <c r="V68"/>
      <c r="W68"/>
      <c r="X68"/>
      <c r="Y68"/>
      <c r="Z68"/>
      <c r="AA68"/>
      <c r="AB68"/>
      <c r="AC68"/>
      <c r="AD68"/>
      <c r="AE68"/>
      <c r="AF68"/>
      <c r="AG68"/>
      <c r="AH68"/>
      <c r="AI68"/>
      <c r="AJ68"/>
      <c r="AK68"/>
      <c r="AL68"/>
      <c r="AM68"/>
      <c r="AN68"/>
      <c r="AO68"/>
      <c r="AP68"/>
      <c r="AQ68"/>
      <c r="AR68"/>
      <c r="AS68"/>
      <c r="AT68"/>
      <c r="AU68"/>
      <c r="AV68"/>
      <c r="AW68"/>
      <c r="AX68"/>
      <c r="AY68"/>
      <c r="AZ68"/>
      <c r="BA68" s="14"/>
    </row>
    <row r="69" spans="6:53" x14ac:dyDescent="0.2">
      <c r="F69" s="13"/>
      <c r="G69"/>
      <c r="H69"/>
      <c r="I69"/>
      <c r="J69"/>
      <c r="K69"/>
      <c r="L69"/>
      <c r="M69"/>
      <c r="N69"/>
      <c r="O69"/>
      <c r="P69"/>
      <c r="Q69"/>
      <c r="R69"/>
      <c r="S69"/>
      <c r="T69"/>
      <c r="U69"/>
      <c r="V69"/>
      <c r="W69"/>
      <c r="X69"/>
      <c r="Y69"/>
      <c r="Z69"/>
      <c r="AA69"/>
      <c r="AB69"/>
      <c r="AC69"/>
      <c r="AD69"/>
      <c r="AE69"/>
      <c r="AF69"/>
      <c r="AG69"/>
      <c r="AH69"/>
      <c r="AI69"/>
      <c r="AJ69"/>
      <c r="AK69"/>
      <c r="AL69"/>
      <c r="AM69"/>
      <c r="AN69"/>
      <c r="AO69"/>
      <c r="AP69"/>
      <c r="AQ69"/>
      <c r="AR69"/>
      <c r="AS69"/>
      <c r="AT69"/>
      <c r="AU69"/>
      <c r="AV69"/>
      <c r="AW69"/>
      <c r="AX69"/>
      <c r="AY69"/>
      <c r="AZ69"/>
      <c r="BA69" s="14"/>
    </row>
    <row r="70" spans="6:53" x14ac:dyDescent="0.2">
      <c r="F70" s="13"/>
      <c r="G70"/>
      <c r="H70"/>
      <c r="I70"/>
      <c r="J70"/>
      <c r="K70"/>
      <c r="L70"/>
      <c r="M70"/>
      <c r="N70"/>
      <c r="O70"/>
      <c r="P70"/>
      <c r="Q70"/>
      <c r="R70"/>
      <c r="S70"/>
      <c r="T70"/>
      <c r="U70"/>
      <c r="V70"/>
      <c r="W70"/>
      <c r="X70"/>
      <c r="Y70"/>
      <c r="Z70"/>
      <c r="AA70"/>
      <c r="AB70"/>
      <c r="AC70"/>
      <c r="AD70"/>
      <c r="AE70"/>
      <c r="AF70"/>
      <c r="AG70"/>
      <c r="AH70"/>
      <c r="AI70"/>
      <c r="AJ70"/>
      <c r="AK70"/>
      <c r="AL70"/>
      <c r="AM70"/>
      <c r="AN70"/>
      <c r="AO70"/>
      <c r="AP70"/>
      <c r="AQ70"/>
      <c r="AR70"/>
      <c r="AS70"/>
      <c r="AT70"/>
      <c r="AU70"/>
      <c r="AV70"/>
      <c r="AW70"/>
      <c r="AX70"/>
      <c r="AY70"/>
      <c r="AZ70"/>
      <c r="BA70" s="14"/>
    </row>
    <row r="71" spans="6:53" x14ac:dyDescent="0.2">
      <c r="F71" s="13"/>
      <c r="G71"/>
      <c r="H71"/>
      <c r="I71"/>
      <c r="J71"/>
      <c r="K71"/>
      <c r="L71"/>
      <c r="M71"/>
      <c r="N71"/>
      <c r="O71"/>
      <c r="P71"/>
      <c r="Q71"/>
      <c r="R71"/>
      <c r="S71"/>
      <c r="T71"/>
      <c r="U71"/>
      <c r="V71"/>
      <c r="W71"/>
      <c r="X71"/>
      <c r="Y71"/>
      <c r="Z71"/>
      <c r="AA71"/>
      <c r="AB71"/>
      <c r="AC71"/>
      <c r="AD71"/>
      <c r="AE71"/>
      <c r="AF71"/>
      <c r="AG71"/>
      <c r="AH71"/>
      <c r="AI71"/>
      <c r="AJ71"/>
      <c r="AK71"/>
      <c r="AL71"/>
      <c r="AM71"/>
      <c r="AN71"/>
      <c r="AO71"/>
      <c r="AP71"/>
      <c r="AQ71"/>
      <c r="AR71"/>
      <c r="AS71"/>
      <c r="AT71"/>
      <c r="AU71"/>
      <c r="AV71"/>
      <c r="AW71"/>
      <c r="AX71"/>
      <c r="AY71"/>
      <c r="AZ71"/>
      <c r="BA71" s="14"/>
    </row>
    <row r="72" spans="6:53" x14ac:dyDescent="0.2">
      <c r="F72" s="13"/>
      <c r="G72"/>
      <c r="H72"/>
      <c r="I72"/>
      <c r="J72"/>
      <c r="K72"/>
      <c r="L72"/>
      <c r="M72"/>
      <c r="N72"/>
      <c r="O72"/>
      <c r="P72"/>
      <c r="Q72"/>
      <c r="R72"/>
      <c r="S72"/>
      <c r="T72"/>
      <c r="U72"/>
      <c r="V72"/>
      <c r="W72"/>
      <c r="X72"/>
      <c r="Y72"/>
      <c r="Z72"/>
      <c r="AA72"/>
      <c r="AB72"/>
      <c r="AC72"/>
      <c r="AD72"/>
      <c r="AE72"/>
      <c r="AF72"/>
      <c r="AG72"/>
      <c r="AH72"/>
      <c r="AI72"/>
      <c r="AJ72"/>
      <c r="AK72"/>
      <c r="AL72"/>
      <c r="AM72"/>
      <c r="AN72"/>
      <c r="AO72"/>
      <c r="AP72"/>
      <c r="AQ72"/>
      <c r="AR72"/>
      <c r="AS72"/>
      <c r="AT72"/>
      <c r="AU72"/>
      <c r="AV72"/>
      <c r="AW72"/>
      <c r="AX72"/>
      <c r="AY72"/>
      <c r="AZ72"/>
      <c r="BA72" s="14"/>
    </row>
    <row r="73" spans="6:53" x14ac:dyDescent="0.2">
      <c r="F73" s="13"/>
      <c r="G73"/>
      <c r="H73"/>
      <c r="I73"/>
      <c r="J73"/>
      <c r="K73"/>
      <c r="L73"/>
      <c r="M73"/>
      <c r="N73"/>
      <c r="O73"/>
      <c r="P73"/>
      <c r="Q73"/>
      <c r="R73"/>
      <c r="S73"/>
      <c r="T73"/>
      <c r="U73"/>
      <c r="V73"/>
      <c r="W73"/>
      <c r="X73"/>
      <c r="Y73"/>
      <c r="Z73"/>
      <c r="AA73"/>
      <c r="AB73"/>
      <c r="AC73"/>
      <c r="AD73"/>
      <c r="AE73"/>
      <c r="AF73"/>
      <c r="AG73"/>
      <c r="AH73"/>
      <c r="AI73"/>
      <c r="AJ73"/>
      <c r="AK73"/>
      <c r="AL73"/>
      <c r="AM73"/>
      <c r="AN73"/>
      <c r="AO73"/>
      <c r="AP73"/>
      <c r="AQ73"/>
      <c r="AR73"/>
      <c r="AS73"/>
      <c r="AT73"/>
      <c r="AU73"/>
      <c r="AV73"/>
      <c r="AW73"/>
      <c r="AX73"/>
      <c r="AY73"/>
      <c r="AZ73"/>
      <c r="BA73" s="14"/>
    </row>
    <row r="74" spans="6:53" x14ac:dyDescent="0.2">
      <c r="F74" s="13"/>
      <c r="G74"/>
      <c r="H74"/>
      <c r="I74"/>
      <c r="J74"/>
      <c r="K74"/>
      <c r="L74"/>
      <c r="M74"/>
      <c r="N74"/>
      <c r="O74"/>
      <c r="P74"/>
      <c r="Q74"/>
      <c r="R74"/>
      <c r="S74"/>
      <c r="T74"/>
      <c r="U74"/>
      <c r="V74"/>
      <c r="W74"/>
      <c r="X74"/>
      <c r="Y74"/>
      <c r="Z74"/>
      <c r="AA74"/>
      <c r="AB74"/>
      <c r="AC74"/>
      <c r="AD74"/>
      <c r="AE74"/>
      <c r="AF74"/>
      <c r="AG74"/>
      <c r="AH74"/>
      <c r="AI74"/>
      <c r="AJ74"/>
      <c r="AK74"/>
      <c r="AL74"/>
      <c r="AM74"/>
      <c r="AN74"/>
      <c r="AO74"/>
      <c r="AP74"/>
      <c r="AQ74"/>
      <c r="AR74"/>
      <c r="AS74"/>
      <c r="AT74"/>
      <c r="AU74"/>
      <c r="AV74"/>
      <c r="AW74"/>
      <c r="AX74"/>
      <c r="AY74"/>
      <c r="AZ74"/>
      <c r="BA74" s="14"/>
    </row>
    <row r="75" spans="6:53" x14ac:dyDescent="0.2">
      <c r="F75" s="13"/>
      <c r="G75"/>
      <c r="H75"/>
      <c r="I75"/>
      <c r="J75"/>
      <c r="K75"/>
      <c r="L75"/>
      <c r="M75"/>
      <c r="N75"/>
      <c r="O75"/>
      <c r="P75"/>
      <c r="Q75"/>
      <c r="R75"/>
      <c r="S75"/>
      <c r="T75"/>
      <c r="U75"/>
      <c r="V75"/>
      <c r="W75"/>
      <c r="X75"/>
      <c r="Y75"/>
      <c r="Z75"/>
      <c r="AA75"/>
      <c r="AB75"/>
      <c r="AC75"/>
      <c r="AD75"/>
      <c r="AE75"/>
      <c r="AF75"/>
      <c r="AG75"/>
      <c r="AH75"/>
      <c r="AI75"/>
      <c r="AJ75"/>
      <c r="AK75"/>
      <c r="AL75"/>
      <c r="AM75"/>
      <c r="AN75"/>
      <c r="AO75"/>
      <c r="AP75"/>
      <c r="AQ75"/>
      <c r="AR75"/>
      <c r="AS75"/>
      <c r="AT75"/>
      <c r="AU75"/>
      <c r="AV75"/>
      <c r="AW75"/>
      <c r="AX75"/>
      <c r="AY75"/>
      <c r="AZ75"/>
      <c r="BA75" s="14"/>
    </row>
    <row r="76" spans="6:53" x14ac:dyDescent="0.2">
      <c r="F76" s="13"/>
      <c r="G76"/>
      <c r="H76"/>
      <c r="I76"/>
      <c r="J76"/>
      <c r="K76"/>
      <c r="L76"/>
      <c r="M76"/>
      <c r="N76"/>
      <c r="O76"/>
      <c r="P76"/>
      <c r="Q76"/>
      <c r="R76"/>
      <c r="S76"/>
      <c r="T76"/>
      <c r="U76"/>
      <c r="V76"/>
      <c r="W76"/>
      <c r="X76"/>
      <c r="Y76"/>
      <c r="Z76"/>
      <c r="AA76"/>
      <c r="AB76"/>
      <c r="AC76"/>
      <c r="AD76"/>
      <c r="AE76"/>
      <c r="AF76"/>
      <c r="AG76"/>
      <c r="AH76"/>
      <c r="AI76"/>
      <c r="AJ76"/>
      <c r="AK76"/>
      <c r="AL76"/>
      <c r="AM76"/>
      <c r="AN76"/>
      <c r="AO76"/>
      <c r="AP76"/>
      <c r="AQ76"/>
      <c r="AR76"/>
      <c r="AS76"/>
      <c r="AT76"/>
      <c r="AU76"/>
      <c r="AV76"/>
      <c r="AW76"/>
      <c r="AX76"/>
      <c r="AY76"/>
      <c r="AZ76"/>
      <c r="BA76" s="14"/>
    </row>
    <row r="77" spans="6:53" x14ac:dyDescent="0.2">
      <c r="F77" s="13"/>
      <c r="G77"/>
      <c r="H77"/>
      <c r="I77"/>
      <c r="J77"/>
      <c r="K77"/>
      <c r="L77"/>
      <c r="M77"/>
      <c r="N77"/>
      <c r="O77"/>
      <c r="P77"/>
      <c r="Q77"/>
      <c r="R77"/>
      <c r="S77"/>
      <c r="T77"/>
      <c r="U77"/>
      <c r="V77"/>
      <c r="W77"/>
      <c r="X77"/>
      <c r="Y77"/>
      <c r="Z77"/>
      <c r="AA77"/>
      <c r="AB77"/>
      <c r="AC77"/>
      <c r="AD77"/>
      <c r="AE77"/>
      <c r="AF77"/>
      <c r="AG77"/>
      <c r="AH77"/>
      <c r="AI77"/>
      <c r="AJ77"/>
      <c r="AK77"/>
      <c r="AL77"/>
      <c r="AM77"/>
      <c r="AN77"/>
      <c r="AO77"/>
      <c r="AP77"/>
      <c r="AQ77"/>
      <c r="AR77"/>
      <c r="AS77"/>
      <c r="AT77"/>
      <c r="AU77"/>
      <c r="AV77"/>
      <c r="AW77"/>
      <c r="AX77"/>
      <c r="AY77"/>
      <c r="AZ77"/>
      <c r="BA77" s="14"/>
    </row>
    <row r="78" spans="6:53" x14ac:dyDescent="0.2">
      <c r="F78" s="13"/>
      <c r="G78"/>
      <c r="H78"/>
      <c r="I78"/>
      <c r="J78"/>
      <c r="K78"/>
      <c r="L78"/>
      <c r="M78"/>
      <c r="N78"/>
      <c r="O78"/>
      <c r="P78"/>
      <c r="Q78"/>
      <c r="R78"/>
      <c r="S78"/>
      <c r="T78"/>
      <c r="U78"/>
      <c r="V78"/>
      <c r="W78"/>
      <c r="X78"/>
      <c r="Y78"/>
      <c r="Z78"/>
      <c r="AA78"/>
      <c r="AB78"/>
      <c r="AC78"/>
      <c r="AD78"/>
      <c r="AE78"/>
      <c r="AF78"/>
      <c r="AG78"/>
      <c r="AH78"/>
      <c r="AI78"/>
      <c r="AJ78"/>
      <c r="AK78"/>
      <c r="AL78"/>
      <c r="AM78"/>
      <c r="AN78"/>
      <c r="AO78"/>
      <c r="AP78"/>
      <c r="AQ78"/>
      <c r="AR78"/>
      <c r="AS78"/>
      <c r="AT78"/>
      <c r="AU78"/>
      <c r="AV78"/>
      <c r="AW78"/>
      <c r="AX78"/>
      <c r="AY78"/>
      <c r="AZ78"/>
      <c r="BA78" s="14"/>
    </row>
    <row r="79" spans="6:53" x14ac:dyDescent="0.2">
      <c r="F79" s="13"/>
      <c r="G79"/>
      <c r="H79"/>
      <c r="I79"/>
      <c r="J79"/>
      <c r="K79"/>
      <c r="L79"/>
      <c r="M79"/>
      <c r="N79"/>
      <c r="O79"/>
      <c r="P79"/>
      <c r="Q79"/>
      <c r="R79"/>
      <c r="S79"/>
      <c r="T79"/>
      <c r="U79"/>
      <c r="V79"/>
      <c r="W79"/>
      <c r="X79"/>
      <c r="Y79"/>
      <c r="Z79"/>
      <c r="AA79"/>
      <c r="AB79"/>
      <c r="AC79"/>
      <c r="AD79"/>
      <c r="AE79"/>
      <c r="AF79"/>
      <c r="AG79"/>
      <c r="AH79"/>
      <c r="AI79"/>
      <c r="AJ79"/>
      <c r="AK79"/>
      <c r="AL79"/>
      <c r="AM79"/>
      <c r="AN79"/>
      <c r="AO79"/>
      <c r="AP79"/>
      <c r="AQ79"/>
      <c r="AR79"/>
      <c r="AS79"/>
      <c r="AT79"/>
      <c r="AU79"/>
      <c r="AV79"/>
      <c r="AW79"/>
      <c r="AX79"/>
      <c r="AY79"/>
      <c r="AZ79"/>
      <c r="BA79" s="14"/>
    </row>
    <row r="80" spans="6:53" x14ac:dyDescent="0.2">
      <c r="F80" s="13"/>
      <c r="G80"/>
      <c r="H80"/>
      <c r="I80"/>
      <c r="J80"/>
      <c r="K80"/>
      <c r="L80"/>
      <c r="M80"/>
      <c r="N80"/>
      <c r="O80"/>
      <c r="P80"/>
      <c r="Q80"/>
      <c r="R80"/>
      <c r="S80"/>
      <c r="T80"/>
      <c r="U80"/>
      <c r="V80"/>
      <c r="W80"/>
      <c r="X80"/>
      <c r="Y80"/>
      <c r="Z80"/>
      <c r="AA80"/>
      <c r="AB80"/>
      <c r="AC80"/>
      <c r="AD80"/>
      <c r="AE80"/>
      <c r="AF80"/>
      <c r="AG80"/>
      <c r="AH80"/>
      <c r="AI80"/>
      <c r="AJ80"/>
      <c r="AK80"/>
      <c r="AL80"/>
      <c r="AM80"/>
      <c r="AN80"/>
      <c r="AO80"/>
      <c r="AP80"/>
      <c r="AQ80"/>
      <c r="AR80"/>
      <c r="AS80"/>
      <c r="AT80"/>
      <c r="AU80"/>
      <c r="AV80"/>
      <c r="AW80"/>
      <c r="AX80"/>
      <c r="AY80"/>
      <c r="AZ80"/>
      <c r="BA80" s="14"/>
    </row>
    <row r="81" spans="6:53" x14ac:dyDescent="0.2">
      <c r="F81" s="13"/>
      <c r="G81"/>
      <c r="H81"/>
      <c r="I81"/>
      <c r="J81"/>
      <c r="K81"/>
      <c r="L81"/>
      <c r="M81"/>
      <c r="N81"/>
      <c r="O81"/>
      <c r="P81"/>
      <c r="Q81"/>
      <c r="R81"/>
      <c r="S81"/>
      <c r="T81"/>
      <c r="U81"/>
      <c r="V81"/>
      <c r="W81"/>
      <c r="X81"/>
      <c r="Y81"/>
      <c r="Z81"/>
      <c r="AA81"/>
      <c r="AB81"/>
      <c r="AC81"/>
      <c r="AD81"/>
      <c r="AE81"/>
      <c r="AF81"/>
      <c r="AG81"/>
      <c r="AH81"/>
      <c r="AI81"/>
      <c r="AJ81"/>
      <c r="AK81"/>
      <c r="AL81"/>
      <c r="AM81"/>
      <c r="AN81"/>
      <c r="AO81"/>
      <c r="AP81"/>
      <c r="AQ81"/>
      <c r="AR81"/>
      <c r="AS81"/>
      <c r="AT81"/>
      <c r="AU81"/>
      <c r="AV81"/>
      <c r="AW81"/>
      <c r="AX81"/>
      <c r="AY81"/>
      <c r="AZ81"/>
      <c r="BA81" s="14"/>
    </row>
    <row r="82" spans="6:53" x14ac:dyDescent="0.2">
      <c r="F82" s="13"/>
      <c r="G82"/>
      <c r="H82"/>
      <c r="I82"/>
      <c r="J82"/>
      <c r="K82"/>
      <c r="L82"/>
      <c r="M82"/>
      <c r="N82"/>
      <c r="O82"/>
      <c r="P82"/>
      <c r="Q82"/>
      <c r="R82"/>
      <c r="S82"/>
      <c r="T82"/>
      <c r="U82"/>
      <c r="V82"/>
      <c r="W82"/>
      <c r="X82"/>
      <c r="Y82"/>
      <c r="Z82"/>
      <c r="AA82"/>
      <c r="AB82"/>
      <c r="AC82"/>
      <c r="AD82"/>
      <c r="AE82"/>
      <c r="AF82"/>
      <c r="AG82"/>
      <c r="AH82"/>
      <c r="AI82"/>
      <c r="AJ82"/>
      <c r="AK82"/>
      <c r="AL82"/>
      <c r="AM82"/>
      <c r="AN82"/>
      <c r="AO82"/>
      <c r="AP82"/>
      <c r="AQ82"/>
      <c r="AR82"/>
      <c r="AS82"/>
      <c r="AT82"/>
      <c r="AU82"/>
      <c r="AV82"/>
      <c r="AW82"/>
      <c r="AX82"/>
      <c r="AY82"/>
      <c r="AZ82"/>
      <c r="BA82" s="14"/>
    </row>
    <row r="83" spans="6:53" x14ac:dyDescent="0.2">
      <c r="F83" s="13"/>
      <c r="G83"/>
      <c r="H83"/>
      <c r="I83"/>
      <c r="J83"/>
      <c r="K83"/>
      <c r="L83"/>
      <c r="M83"/>
      <c r="N83"/>
      <c r="O83"/>
      <c r="P83"/>
      <c r="Q83"/>
      <c r="R83"/>
      <c r="S83"/>
      <c r="T83"/>
      <c r="U83"/>
      <c r="V83"/>
      <c r="W83"/>
      <c r="X83"/>
      <c r="Y83"/>
      <c r="Z83"/>
      <c r="AA83"/>
      <c r="AB83"/>
      <c r="AC83"/>
      <c r="AD83"/>
      <c r="AE83"/>
      <c r="AF83"/>
      <c r="AG83"/>
      <c r="AH83"/>
      <c r="AI83"/>
      <c r="AJ83"/>
      <c r="AK83"/>
      <c r="AL83"/>
      <c r="AM83"/>
      <c r="AN83"/>
      <c r="AO83"/>
      <c r="AP83"/>
      <c r="AQ83"/>
      <c r="AR83"/>
      <c r="AS83"/>
      <c r="AT83"/>
      <c r="AU83"/>
      <c r="AV83"/>
      <c r="AW83"/>
      <c r="AX83"/>
      <c r="AY83"/>
      <c r="AZ83"/>
      <c r="BA83" s="14"/>
    </row>
    <row r="84" spans="6:53" x14ac:dyDescent="0.2">
      <c r="F84" s="13"/>
      <c r="G84"/>
      <c r="H84"/>
      <c r="I84"/>
      <c r="J84"/>
      <c r="K84"/>
      <c r="L84"/>
      <c r="M84"/>
      <c r="N84"/>
      <c r="O84"/>
      <c r="P84"/>
      <c r="Q84"/>
      <c r="R84"/>
      <c r="S84"/>
      <c r="T84"/>
      <c r="U84"/>
      <c r="V84"/>
      <c r="W84"/>
      <c r="X84"/>
      <c r="Y84"/>
      <c r="Z84"/>
      <c r="AA84"/>
      <c r="AB84"/>
      <c r="AC84"/>
      <c r="AD84"/>
      <c r="AE84"/>
      <c r="AF84"/>
      <c r="AG84"/>
      <c r="AH84"/>
      <c r="AI84"/>
      <c r="AJ84"/>
      <c r="AK84"/>
      <c r="AL84"/>
      <c r="AM84"/>
      <c r="AN84"/>
      <c r="AO84"/>
      <c r="AP84"/>
      <c r="AQ84"/>
      <c r="AR84"/>
      <c r="AS84"/>
      <c r="AT84"/>
      <c r="AU84"/>
      <c r="AV84"/>
      <c r="AW84"/>
      <c r="AX84"/>
      <c r="AY84"/>
      <c r="AZ84"/>
      <c r="BA84" s="14"/>
    </row>
    <row r="85" spans="6:53" x14ac:dyDescent="0.2">
      <c r="F85" s="13"/>
      <c r="G85"/>
      <c r="H85"/>
      <c r="I85"/>
      <c r="J85"/>
      <c r="K85"/>
      <c r="L85"/>
      <c r="M85"/>
      <c r="N85"/>
      <c r="O85"/>
      <c r="P85"/>
      <c r="Q85"/>
      <c r="R85"/>
      <c r="S85"/>
      <c r="T85"/>
      <c r="U85"/>
      <c r="V85"/>
      <c r="W85"/>
      <c r="X85"/>
      <c r="Y85"/>
      <c r="Z85"/>
      <c r="AA85"/>
      <c r="AB85"/>
      <c r="AC85"/>
      <c r="AD85"/>
      <c r="AE85"/>
      <c r="AF85"/>
      <c r="AG85"/>
      <c r="AH85"/>
      <c r="AI85"/>
      <c r="AJ85"/>
      <c r="AK85"/>
      <c r="AL85"/>
      <c r="AM85"/>
      <c r="AN85"/>
      <c r="AO85"/>
      <c r="AP85"/>
      <c r="AQ85"/>
      <c r="AR85"/>
      <c r="AS85"/>
      <c r="AT85"/>
      <c r="AU85"/>
      <c r="AV85"/>
      <c r="AW85"/>
      <c r="AX85"/>
      <c r="AY85"/>
      <c r="AZ85"/>
      <c r="BA85" s="14"/>
    </row>
    <row r="86" spans="6:53" x14ac:dyDescent="0.2">
      <c r="F86" s="13"/>
      <c r="G86"/>
      <c r="H86"/>
      <c r="I86"/>
      <c r="J86"/>
      <c r="K86"/>
      <c r="L86"/>
      <c r="M86"/>
      <c r="N86"/>
      <c r="O86"/>
      <c r="P86"/>
      <c r="Q86"/>
      <c r="R86"/>
      <c r="S86"/>
      <c r="T86"/>
      <c r="U86"/>
      <c r="V86"/>
      <c r="W86"/>
      <c r="X86"/>
      <c r="Y86"/>
      <c r="Z86"/>
      <c r="AA86"/>
      <c r="AB86"/>
      <c r="AC86"/>
      <c r="AD86"/>
      <c r="AE86"/>
      <c r="AF86"/>
      <c r="AG86"/>
      <c r="AH86"/>
      <c r="AI86"/>
      <c r="AJ86"/>
      <c r="AK86"/>
      <c r="AL86"/>
      <c r="AM86"/>
      <c r="AN86"/>
      <c r="AO86"/>
      <c r="AP86"/>
      <c r="AQ86"/>
      <c r="AR86"/>
      <c r="AS86"/>
      <c r="AT86"/>
      <c r="AU86"/>
      <c r="AV86"/>
      <c r="AW86"/>
      <c r="AX86"/>
      <c r="AY86"/>
      <c r="AZ86"/>
      <c r="BA86" s="14"/>
    </row>
    <row r="87" spans="6:53" x14ac:dyDescent="0.2">
      <c r="F87" s="13"/>
      <c r="G87"/>
      <c r="H87"/>
      <c r="I87"/>
      <c r="J87"/>
      <c r="K87"/>
      <c r="L87"/>
      <c r="M87"/>
      <c r="N87"/>
      <c r="O87"/>
      <c r="P87"/>
      <c r="Q87"/>
      <c r="R87"/>
      <c r="S87"/>
      <c r="T87"/>
      <c r="U87"/>
      <c r="V87"/>
      <c r="W87"/>
      <c r="X87"/>
      <c r="Y87"/>
      <c r="Z87"/>
      <c r="AA87"/>
      <c r="AB87"/>
      <c r="AC87"/>
      <c r="AD87"/>
      <c r="AE87"/>
      <c r="AF87"/>
      <c r="AG87"/>
      <c r="AH87"/>
      <c r="AI87"/>
      <c r="AJ87"/>
      <c r="AK87"/>
      <c r="AL87"/>
      <c r="AM87"/>
      <c r="AN87"/>
      <c r="AO87"/>
      <c r="AP87"/>
      <c r="AQ87"/>
      <c r="AR87"/>
      <c r="AS87"/>
      <c r="AT87"/>
      <c r="AU87"/>
      <c r="AV87"/>
      <c r="AW87"/>
      <c r="AX87"/>
      <c r="AY87"/>
      <c r="AZ87"/>
      <c r="BA87" s="14"/>
    </row>
    <row r="88" spans="6:53" x14ac:dyDescent="0.2">
      <c r="F88" s="13"/>
      <c r="G88"/>
      <c r="H88"/>
      <c r="I88"/>
      <c r="J88"/>
      <c r="K88"/>
      <c r="L88"/>
      <c r="M88"/>
      <c r="N88"/>
      <c r="O88"/>
      <c r="P88"/>
      <c r="Q88"/>
      <c r="R88"/>
      <c r="S88"/>
      <c r="T88"/>
      <c r="U88"/>
      <c r="V88"/>
      <c r="W88"/>
      <c r="X88"/>
      <c r="Y88"/>
      <c r="Z88"/>
      <c r="AA88"/>
      <c r="AB88"/>
      <c r="AC88"/>
      <c r="AD88"/>
      <c r="AE88"/>
      <c r="AF88"/>
      <c r="AG88"/>
      <c r="AH88"/>
      <c r="AI88"/>
      <c r="AJ88"/>
      <c r="AK88"/>
      <c r="AL88"/>
      <c r="AM88"/>
      <c r="AN88"/>
      <c r="AO88"/>
      <c r="AP88"/>
      <c r="AQ88"/>
      <c r="AR88"/>
      <c r="AS88"/>
      <c r="AT88"/>
      <c r="AU88"/>
      <c r="AV88"/>
      <c r="AW88"/>
      <c r="AX88"/>
      <c r="AY88"/>
      <c r="AZ88"/>
      <c r="BA88" s="14"/>
    </row>
    <row r="89" spans="6:53" x14ac:dyDescent="0.2">
      <c r="F89" s="13"/>
      <c r="G89"/>
      <c r="H89"/>
      <c r="I89"/>
      <c r="J89"/>
      <c r="K89"/>
      <c r="L89"/>
      <c r="M89"/>
      <c r="N89"/>
      <c r="O89"/>
      <c r="P89"/>
      <c r="Q89"/>
      <c r="R89"/>
      <c r="S89"/>
      <c r="T89"/>
      <c r="U89"/>
      <c r="V89"/>
      <c r="W89"/>
      <c r="X89"/>
      <c r="Y89"/>
      <c r="Z89"/>
      <c r="AA89"/>
      <c r="AB89"/>
      <c r="AC89"/>
      <c r="AD89"/>
      <c r="AE89"/>
      <c r="AF89"/>
      <c r="AG89"/>
      <c r="AH89"/>
      <c r="AI89"/>
      <c r="AJ89"/>
      <c r="AK89"/>
      <c r="AL89"/>
      <c r="AM89"/>
      <c r="AN89"/>
      <c r="AO89"/>
      <c r="AP89"/>
      <c r="AQ89"/>
      <c r="AR89"/>
      <c r="AS89"/>
      <c r="AT89"/>
      <c r="AU89"/>
      <c r="AV89"/>
      <c r="AW89"/>
      <c r="AX89"/>
      <c r="AY89"/>
      <c r="AZ89"/>
      <c r="BA89" s="14"/>
    </row>
    <row r="90" spans="6:53" x14ac:dyDescent="0.2">
      <c r="F90" s="13"/>
      <c r="G90"/>
      <c r="H90"/>
      <c r="I90"/>
      <c r="J90"/>
      <c r="K90"/>
      <c r="L90"/>
      <c r="M90"/>
      <c r="N90"/>
      <c r="O90"/>
      <c r="P90"/>
      <c r="Q90"/>
      <c r="R90"/>
      <c r="S90"/>
      <c r="T90"/>
      <c r="U90"/>
      <c r="V90"/>
      <c r="W90"/>
      <c r="X90"/>
      <c r="Y90"/>
      <c r="Z90"/>
      <c r="AA90"/>
      <c r="AB90"/>
      <c r="AC90"/>
      <c r="AD90"/>
      <c r="AE90"/>
      <c r="AF90"/>
      <c r="AG90"/>
      <c r="AH90"/>
      <c r="AI90"/>
      <c r="AJ90"/>
      <c r="AK90"/>
      <c r="AL90"/>
      <c r="AM90"/>
      <c r="AN90"/>
      <c r="AO90"/>
      <c r="AP90"/>
      <c r="AQ90"/>
      <c r="AR90"/>
      <c r="AS90"/>
      <c r="AT90"/>
      <c r="AU90"/>
      <c r="AV90"/>
      <c r="AW90"/>
      <c r="AX90"/>
      <c r="AY90"/>
      <c r="AZ90"/>
      <c r="BA90" s="14"/>
    </row>
    <row r="91" spans="6:53" x14ac:dyDescent="0.2">
      <c r="F91" s="13"/>
      <c r="G91"/>
      <c r="H91"/>
      <c r="I91"/>
      <c r="J91"/>
      <c r="K91"/>
      <c r="L91"/>
      <c r="M91"/>
      <c r="N91"/>
      <c r="O91"/>
      <c r="P91"/>
      <c r="Q91"/>
      <c r="R91"/>
      <c r="S91"/>
      <c r="T91"/>
      <c r="U91"/>
      <c r="V91"/>
      <c r="W91"/>
      <c r="X91"/>
      <c r="Y91"/>
      <c r="Z91"/>
      <c r="AA91"/>
      <c r="AB91"/>
      <c r="AC91"/>
      <c r="AD91"/>
      <c r="AE91"/>
      <c r="AF91"/>
      <c r="AG91"/>
      <c r="AH91"/>
      <c r="AI91"/>
      <c r="AJ91"/>
      <c r="AK91"/>
      <c r="AL91"/>
      <c r="AM91"/>
      <c r="AN91"/>
      <c r="AO91"/>
      <c r="AP91"/>
      <c r="AQ91"/>
      <c r="AR91"/>
      <c r="AS91"/>
      <c r="AT91"/>
      <c r="AU91"/>
      <c r="AV91"/>
      <c r="AW91"/>
      <c r="AX91"/>
      <c r="AY91"/>
      <c r="AZ91"/>
      <c r="BA91" s="14"/>
    </row>
    <row r="92" spans="6:53" x14ac:dyDescent="0.2">
      <c r="F92" s="13"/>
      <c r="G92"/>
      <c r="H92"/>
      <c r="I92"/>
      <c r="J92"/>
      <c r="K92"/>
      <c r="L92"/>
      <c r="M92"/>
      <c r="N92"/>
      <c r="O92"/>
      <c r="P92"/>
      <c r="Q92"/>
      <c r="R92"/>
      <c r="S92"/>
      <c r="T92"/>
      <c r="U92"/>
      <c r="V92"/>
      <c r="W92"/>
      <c r="X92"/>
      <c r="Y92"/>
      <c r="Z92"/>
      <c r="AA92"/>
      <c r="AB92"/>
      <c r="AC92"/>
      <c r="AD92"/>
      <c r="AE92"/>
      <c r="AF92"/>
      <c r="AG92"/>
      <c r="AH92"/>
      <c r="AI92"/>
      <c r="AJ92"/>
      <c r="AK92"/>
      <c r="AL92"/>
      <c r="AM92"/>
      <c r="AN92"/>
      <c r="AO92"/>
      <c r="AP92"/>
      <c r="AQ92"/>
      <c r="AR92"/>
      <c r="AS92"/>
      <c r="AT92"/>
      <c r="AU92"/>
      <c r="AV92"/>
      <c r="AW92"/>
      <c r="AX92"/>
      <c r="AY92"/>
      <c r="AZ92"/>
      <c r="BA92" s="14"/>
    </row>
    <row r="93" spans="6:53" x14ac:dyDescent="0.2">
      <c r="F93" s="13"/>
      <c r="G93"/>
      <c r="H93"/>
      <c r="I93"/>
      <c r="J93"/>
      <c r="K93"/>
      <c r="L93"/>
      <c r="M93"/>
      <c r="N93"/>
      <c r="O93"/>
      <c r="P93"/>
      <c r="Q93"/>
      <c r="R93"/>
      <c r="S93"/>
      <c r="T93"/>
      <c r="U93"/>
      <c r="V93"/>
      <c r="W93"/>
      <c r="X93"/>
      <c r="Y93"/>
      <c r="Z93"/>
      <c r="AA93"/>
      <c r="AB93"/>
      <c r="AC93"/>
      <c r="AD93"/>
      <c r="AE93"/>
      <c r="AF93"/>
      <c r="AG93"/>
      <c r="AH93"/>
      <c r="AI93"/>
      <c r="AJ93"/>
      <c r="AK93"/>
      <c r="AL93"/>
      <c r="AM93"/>
      <c r="AN93"/>
      <c r="AO93"/>
      <c r="AP93"/>
      <c r="AQ93"/>
      <c r="AR93"/>
      <c r="AS93"/>
      <c r="AT93"/>
      <c r="AU93"/>
      <c r="AV93"/>
      <c r="AW93"/>
      <c r="AX93"/>
      <c r="AY93"/>
      <c r="AZ93"/>
      <c r="BA93" s="14"/>
    </row>
    <row r="94" spans="6:53" x14ac:dyDescent="0.2">
      <c r="F94" s="13"/>
      <c r="G94"/>
      <c r="H94"/>
      <c r="I94"/>
      <c r="J94"/>
      <c r="K94"/>
      <c r="L94"/>
      <c r="M94"/>
      <c r="N94"/>
      <c r="O94"/>
      <c r="P94"/>
      <c r="Q94"/>
      <c r="R94"/>
      <c r="S94"/>
      <c r="T94"/>
      <c r="U94"/>
      <c r="V94"/>
      <c r="W94"/>
      <c r="X94"/>
      <c r="Y94"/>
      <c r="Z94"/>
      <c r="AA94"/>
      <c r="AB94"/>
      <c r="AC94"/>
      <c r="AD94"/>
      <c r="AE94"/>
      <c r="AF94"/>
      <c r="AG94"/>
      <c r="AH94"/>
      <c r="AI94"/>
      <c r="AJ94"/>
      <c r="AK94"/>
      <c r="AL94"/>
      <c r="AM94"/>
      <c r="AN94"/>
      <c r="AO94"/>
      <c r="AP94"/>
      <c r="AQ94"/>
      <c r="AR94"/>
      <c r="AS94"/>
      <c r="AT94"/>
      <c r="AU94"/>
      <c r="AV94"/>
      <c r="AW94"/>
      <c r="AX94"/>
      <c r="AY94"/>
      <c r="AZ94"/>
      <c r="BA94" s="14"/>
    </row>
    <row r="95" spans="6:53" x14ac:dyDescent="0.2">
      <c r="F95" s="13"/>
      <c r="G95"/>
      <c r="H95"/>
      <c r="I95"/>
      <c r="J95"/>
      <c r="K95"/>
      <c r="L95"/>
      <c r="M95"/>
      <c r="N95"/>
      <c r="O95"/>
      <c r="P95"/>
      <c r="Q95"/>
      <c r="R95"/>
      <c r="S95"/>
      <c r="T95"/>
      <c r="U95"/>
      <c r="V95"/>
      <c r="W95"/>
      <c r="X95"/>
      <c r="Y95"/>
      <c r="Z95"/>
      <c r="AA95"/>
      <c r="AB95"/>
      <c r="AC95"/>
      <c r="AD95"/>
      <c r="AE95"/>
      <c r="AF95"/>
      <c r="AG95"/>
      <c r="AH95"/>
      <c r="AI95"/>
      <c r="AJ95"/>
      <c r="AK95"/>
      <c r="AL95"/>
      <c r="AM95"/>
      <c r="AN95"/>
      <c r="AO95"/>
      <c r="AP95"/>
      <c r="AQ95"/>
      <c r="AR95"/>
      <c r="AS95"/>
      <c r="AT95"/>
      <c r="AU95"/>
      <c r="AV95"/>
      <c r="AW95"/>
      <c r="AX95"/>
      <c r="AY95"/>
      <c r="AZ95"/>
      <c r="BA95" s="14"/>
    </row>
    <row r="96" spans="6:53" x14ac:dyDescent="0.2">
      <c r="F96" s="13"/>
      <c r="G96"/>
      <c r="H96"/>
      <c r="I96"/>
      <c r="J96"/>
      <c r="K96"/>
      <c r="L96"/>
      <c r="M96"/>
      <c r="N96"/>
      <c r="O96"/>
      <c r="P96"/>
      <c r="Q96"/>
      <c r="R96"/>
      <c r="S96"/>
      <c r="T96"/>
      <c r="U96"/>
      <c r="V96"/>
      <c r="W96"/>
      <c r="X96"/>
      <c r="Y96"/>
      <c r="Z96"/>
      <c r="AA96"/>
      <c r="AB96"/>
      <c r="AC96"/>
      <c r="AD96"/>
      <c r="AE96"/>
      <c r="AF96"/>
      <c r="AG96"/>
      <c r="AH96"/>
      <c r="AI96"/>
      <c r="AJ96"/>
      <c r="AK96"/>
      <c r="AL96"/>
      <c r="AM96"/>
      <c r="AN96"/>
      <c r="AO96"/>
      <c r="AP96"/>
      <c r="AQ96"/>
      <c r="AR96"/>
      <c r="AS96"/>
      <c r="AT96"/>
      <c r="AU96"/>
      <c r="AV96"/>
      <c r="AW96"/>
      <c r="AX96"/>
      <c r="AY96"/>
      <c r="AZ96"/>
      <c r="BA96" s="14"/>
    </row>
    <row r="97" spans="6:53" x14ac:dyDescent="0.2">
      <c r="F97" s="13"/>
      <c r="G97"/>
      <c r="H97"/>
      <c r="I97"/>
      <c r="J97"/>
      <c r="K97"/>
      <c r="L97"/>
      <c r="M97"/>
      <c r="N97"/>
      <c r="O97"/>
      <c r="P97"/>
      <c r="Q97"/>
      <c r="R97"/>
      <c r="S97"/>
      <c r="T97"/>
      <c r="U97"/>
      <c r="V97"/>
      <c r="W97"/>
      <c r="X97"/>
      <c r="Y97"/>
      <c r="Z97"/>
      <c r="AA97"/>
      <c r="AB97"/>
      <c r="AC97"/>
      <c r="AD97"/>
      <c r="AE97"/>
      <c r="AF97"/>
      <c r="AG97"/>
      <c r="AH97"/>
      <c r="AI97"/>
      <c r="AJ97"/>
      <c r="AK97"/>
      <c r="AL97"/>
      <c r="AM97"/>
      <c r="AN97"/>
      <c r="AO97"/>
      <c r="AP97"/>
      <c r="AQ97"/>
      <c r="AR97"/>
      <c r="AS97"/>
      <c r="AT97"/>
      <c r="AU97"/>
      <c r="AV97"/>
      <c r="AW97"/>
      <c r="AX97"/>
      <c r="AY97"/>
      <c r="AZ97"/>
      <c r="BA97" s="14"/>
    </row>
    <row r="98" spans="6:53" x14ac:dyDescent="0.2">
      <c r="F98" s="13"/>
      <c r="G98"/>
      <c r="H98"/>
      <c r="I98"/>
      <c r="J98"/>
      <c r="K98"/>
      <c r="L98"/>
      <c r="M98"/>
      <c r="N98"/>
      <c r="O98"/>
      <c r="P98"/>
      <c r="Q98"/>
      <c r="R98"/>
      <c r="S98"/>
      <c r="T98"/>
      <c r="U98"/>
      <c r="V98"/>
      <c r="W98"/>
      <c r="X98"/>
      <c r="Y98"/>
      <c r="Z98"/>
      <c r="AA98"/>
      <c r="AB98"/>
      <c r="AC98"/>
      <c r="AD98"/>
      <c r="AE98"/>
      <c r="AF98"/>
      <c r="AG98"/>
      <c r="AH98"/>
      <c r="AI98"/>
      <c r="AJ98"/>
      <c r="AK98"/>
      <c r="AL98"/>
      <c r="AM98"/>
      <c r="AN98"/>
      <c r="AO98"/>
      <c r="AP98"/>
      <c r="AQ98"/>
      <c r="AR98"/>
      <c r="AS98"/>
      <c r="AT98"/>
      <c r="AU98"/>
      <c r="AV98"/>
      <c r="AW98"/>
      <c r="AX98"/>
      <c r="AY98"/>
      <c r="AZ98"/>
      <c r="BA98" s="14"/>
    </row>
    <row r="99" spans="6:53" ht="16" thickBot="1" x14ac:dyDescent="0.25">
      <c r="F99" s="15"/>
      <c r="G99" s="16"/>
      <c r="H99" s="16"/>
      <c r="I99" s="16"/>
      <c r="J99" s="16"/>
      <c r="K99" s="16"/>
      <c r="L99" s="16"/>
      <c r="M99" s="16"/>
      <c r="N99" s="16"/>
      <c r="O99" s="16"/>
      <c r="P99" s="16"/>
      <c r="Q99" s="16"/>
      <c r="R99" s="16"/>
      <c r="S99" s="16"/>
      <c r="T99" s="16"/>
      <c r="U99" s="16"/>
      <c r="V99" s="16"/>
      <c r="W99" s="16"/>
      <c r="X99" s="16"/>
      <c r="Y99" s="16"/>
      <c r="Z99" s="16"/>
      <c r="AA99" s="16"/>
      <c r="AB99" s="16"/>
      <c r="AC99" s="16"/>
      <c r="AD99" s="16"/>
      <c r="AE99" s="16"/>
      <c r="AF99" s="16"/>
      <c r="AG99" s="16"/>
      <c r="AH99" s="16"/>
      <c r="AI99" s="16"/>
      <c r="AJ99" s="16"/>
      <c r="AK99" s="16"/>
      <c r="AL99" s="16"/>
      <c r="AM99" s="16"/>
      <c r="AN99" s="16"/>
      <c r="AO99" s="16"/>
      <c r="AP99" s="16"/>
      <c r="AQ99" s="16"/>
      <c r="AR99" s="16"/>
      <c r="AS99" s="16"/>
      <c r="AT99" s="16"/>
      <c r="AU99" s="16"/>
      <c r="AV99" s="16"/>
      <c r="AW99" s="16"/>
      <c r="AX99" s="16"/>
      <c r="AY99" s="16"/>
      <c r="AZ99" s="16"/>
      <c r="BA99" s="17"/>
    </row>
  </sheetData>
  <conditionalFormatting sqref="B20:B49">
    <cfRule type="expression" dxfId="8" priority="1">
      <formula>A20=""</formula>
    </cfRule>
  </conditionalFormatting>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4582A7-60FE-4049-9E01-0156D8D060ED}">
  <sheetPr>
    <tabColor theme="9" tint="0.39997558519241921"/>
  </sheetPr>
  <dimension ref="A1:AZ90"/>
  <sheetViews>
    <sheetView workbookViewId="0">
      <selection activeCell="B11" sqref="B11"/>
    </sheetView>
  </sheetViews>
  <sheetFormatPr baseColWidth="10" defaultColWidth="9.1640625" defaultRowHeight="15" x14ac:dyDescent="0.2"/>
  <cols>
    <col min="1" max="1" width="26.5" style="5" customWidth="1"/>
    <col min="2" max="2" width="28.83203125" style="5" customWidth="1"/>
    <col min="3" max="16384" width="9.1640625" style="5"/>
  </cols>
  <sheetData>
    <row r="1" spans="1:52" ht="21" thickBot="1" x14ac:dyDescent="0.3">
      <c r="A1" s="96" t="s">
        <v>14</v>
      </c>
    </row>
    <row r="2" spans="1:52" ht="16" thickTop="1" x14ac:dyDescent="0.2">
      <c r="A2" s="152" t="s">
        <v>245</v>
      </c>
      <c r="B2" s="152"/>
      <c r="C2" s="152"/>
      <c r="D2" s="152"/>
      <c r="E2" s="152"/>
      <c r="F2" s="152"/>
      <c r="G2" s="152"/>
      <c r="H2" s="152"/>
      <c r="I2" s="152"/>
      <c r="J2" s="152"/>
      <c r="K2" s="152"/>
    </row>
    <row r="3" spans="1:52" x14ac:dyDescent="0.2">
      <c r="A3" s="5" t="s">
        <v>205</v>
      </c>
    </row>
    <row r="4" spans="1:52" x14ac:dyDescent="0.2">
      <c r="A4" s="153" t="s">
        <v>265</v>
      </c>
      <c r="B4" s="152"/>
      <c r="C4" s="152"/>
      <c r="D4" s="152"/>
      <c r="E4" s="152"/>
      <c r="F4" s="152"/>
      <c r="G4" s="152"/>
      <c r="H4" s="152"/>
      <c r="I4" s="152"/>
      <c r="J4" s="152"/>
      <c r="K4" s="152"/>
      <c r="L4" s="152"/>
      <c r="M4" s="152"/>
      <c r="N4" s="152"/>
    </row>
    <row r="5" spans="1:52" ht="16" x14ac:dyDescent="0.2">
      <c r="A5" s="38" t="s">
        <v>205</v>
      </c>
    </row>
    <row r="6" spans="1:52" x14ac:dyDescent="0.2">
      <c r="A6" s="153" t="s">
        <v>253</v>
      </c>
      <c r="B6" s="152"/>
      <c r="C6" s="152"/>
      <c r="D6" s="152"/>
      <c r="E6" s="152"/>
    </row>
    <row r="7" spans="1:52" x14ac:dyDescent="0.2">
      <c r="A7" s="153" t="s">
        <v>254</v>
      </c>
      <c r="B7" s="152"/>
      <c r="C7" s="152"/>
      <c r="D7" s="152"/>
      <c r="E7" s="152"/>
      <c r="F7" s="152"/>
      <c r="G7" s="152"/>
      <c r="H7" s="152"/>
    </row>
    <row r="8" spans="1:52" x14ac:dyDescent="0.2">
      <c r="A8" s="5" t="s">
        <v>205</v>
      </c>
    </row>
    <row r="9" spans="1:52" ht="16" thickBot="1" x14ac:dyDescent="0.25">
      <c r="A9" s="97" t="s">
        <v>250</v>
      </c>
    </row>
    <row r="10" spans="1:52" ht="16" thickBot="1" x14ac:dyDescent="0.25">
      <c r="A10" s="107" t="s">
        <v>4</v>
      </c>
      <c r="B10" s="108" t="s">
        <v>14</v>
      </c>
      <c r="E10" s="10" t="s">
        <v>161</v>
      </c>
      <c r="F10" s="11"/>
      <c r="G10" s="11"/>
      <c r="H10" s="11"/>
      <c r="I10" s="11"/>
      <c r="J10" s="11"/>
      <c r="K10" s="11"/>
      <c r="L10" s="11"/>
      <c r="M10" s="11"/>
      <c r="N10" s="11"/>
      <c r="O10" s="11"/>
      <c r="P10" s="11"/>
      <c r="Q10" s="11"/>
      <c r="R10" s="11"/>
      <c r="S10" s="11"/>
      <c r="T10" s="11"/>
      <c r="U10" s="11"/>
      <c r="V10" s="11"/>
      <c r="W10" s="11"/>
      <c r="X10" s="11"/>
      <c r="Y10" s="11"/>
      <c r="Z10" s="11"/>
      <c r="AA10" s="11"/>
      <c r="AB10" s="11"/>
      <c r="AC10" s="11"/>
      <c r="AD10" s="11"/>
      <c r="AE10" s="11"/>
      <c r="AF10" s="11"/>
      <c r="AG10" s="11"/>
      <c r="AH10" s="11"/>
      <c r="AI10" s="11"/>
      <c r="AJ10" s="11"/>
      <c r="AK10" s="11"/>
      <c r="AL10" s="11"/>
      <c r="AM10" s="11"/>
      <c r="AN10" s="11"/>
      <c r="AO10" s="11"/>
      <c r="AP10" s="11"/>
      <c r="AQ10" s="11"/>
      <c r="AR10" s="11"/>
      <c r="AS10" s="11"/>
      <c r="AT10" s="11"/>
      <c r="AU10" s="11"/>
      <c r="AV10" s="11"/>
      <c r="AW10" s="11"/>
      <c r="AX10" s="11"/>
      <c r="AY10" s="11"/>
      <c r="AZ10" s="12"/>
    </row>
    <row r="11" spans="1:52" x14ac:dyDescent="0.2">
      <c r="A11" s="6">
        <f>'Project Information'!$B$9</f>
        <v>2028</v>
      </c>
      <c r="B11" s="164">
        <f>H15*'Parameter Values'!B145*5*365+'Parameter Values'!B141*H15*365+H14*'Parameter Values'!B156*365*3000/5280+J14/5280*H14*'Parameter Values'!B153*365</f>
        <v>218881.34181818183</v>
      </c>
      <c r="E11" s="10" t="s">
        <v>161</v>
      </c>
      <c r="F11" s="11"/>
      <c r="G11" s="11"/>
      <c r="H11" s="11"/>
      <c r="I11" s="11"/>
      <c r="J11" s="11"/>
      <c r="K11"/>
      <c r="L11"/>
      <c r="M11"/>
      <c r="N11"/>
      <c r="O11"/>
      <c r="P11"/>
      <c r="Q11"/>
      <c r="R11"/>
      <c r="S11"/>
      <c r="T11"/>
      <c r="U11"/>
      <c r="V11"/>
      <c r="W11"/>
      <c r="X11"/>
      <c r="Y11"/>
      <c r="Z11"/>
      <c r="AA11"/>
      <c r="AB11"/>
      <c r="AC11"/>
      <c r="AD11"/>
      <c r="AE11"/>
      <c r="AF11"/>
      <c r="AG11"/>
      <c r="AH11"/>
      <c r="AI11"/>
      <c r="AJ11"/>
      <c r="AK11"/>
      <c r="AL11"/>
      <c r="AM11"/>
      <c r="AN11"/>
      <c r="AO11"/>
      <c r="AP11"/>
      <c r="AQ11"/>
      <c r="AR11"/>
      <c r="AS11"/>
      <c r="AT11"/>
      <c r="AU11"/>
      <c r="AV11"/>
      <c r="AW11"/>
      <c r="AX11"/>
      <c r="AY11"/>
      <c r="AZ11" s="14"/>
    </row>
    <row r="12" spans="1:52" x14ac:dyDescent="0.2">
      <c r="A12" s="1">
        <f>IF(A11&lt;'Project Information'!B$11,A11+1,"")</f>
        <v>2029</v>
      </c>
      <c r="B12" s="164">
        <f>B11</f>
        <v>218881.34181818183</v>
      </c>
      <c r="E12" s="13" t="s">
        <v>384</v>
      </c>
      <c r="F12"/>
      <c r="G12"/>
      <c r="H12"/>
      <c r="I12"/>
      <c r="J12"/>
      <c r="K12"/>
      <c r="L12"/>
      <c r="M12"/>
      <c r="N12"/>
      <c r="O12"/>
      <c r="P12"/>
      <c r="Q12"/>
      <c r="R12"/>
      <c r="S12"/>
      <c r="T12"/>
      <c r="U12"/>
      <c r="V12"/>
      <c r="W12"/>
      <c r="X12"/>
      <c r="Y12"/>
      <c r="Z12"/>
      <c r="AA12"/>
      <c r="AB12"/>
      <c r="AC12"/>
      <c r="AD12"/>
      <c r="AE12"/>
      <c r="AF12"/>
      <c r="AG12"/>
      <c r="AH12"/>
      <c r="AI12"/>
      <c r="AJ12"/>
      <c r="AK12"/>
      <c r="AL12"/>
      <c r="AM12"/>
      <c r="AN12"/>
      <c r="AO12"/>
      <c r="AP12"/>
      <c r="AQ12"/>
      <c r="AR12"/>
      <c r="AS12"/>
      <c r="AT12"/>
      <c r="AU12"/>
      <c r="AV12"/>
      <c r="AW12"/>
      <c r="AX12"/>
      <c r="AY12"/>
      <c r="AZ12" s="14"/>
    </row>
    <row r="13" spans="1:52" x14ac:dyDescent="0.2">
      <c r="A13" s="1">
        <f>IF(A12&lt;'Project Information'!B$11,A12+1,"")</f>
        <v>2030</v>
      </c>
      <c r="B13" s="164">
        <f t="shared" ref="B13:B30" si="0">B12</f>
        <v>218881.34181818183</v>
      </c>
      <c r="E13" s="13"/>
      <c r="F13" t="s">
        <v>385</v>
      </c>
      <c r="G13" t="s">
        <v>386</v>
      </c>
      <c r="H13" t="s">
        <v>397</v>
      </c>
      <c r="I13" t="s">
        <v>398</v>
      </c>
      <c r="J13" t="s">
        <v>399</v>
      </c>
      <c r="K13"/>
      <c r="L13"/>
      <c r="M13"/>
      <c r="N13"/>
      <c r="O13"/>
      <c r="P13"/>
      <c r="Q13"/>
      <c r="R13"/>
      <c r="S13"/>
      <c r="T13"/>
      <c r="U13"/>
      <c r="V13"/>
      <c r="W13"/>
      <c r="X13"/>
      <c r="Y13"/>
      <c r="Z13"/>
      <c r="AA13"/>
      <c r="AB13"/>
      <c r="AC13"/>
      <c r="AD13"/>
      <c r="AE13"/>
      <c r="AF13"/>
      <c r="AG13"/>
      <c r="AH13"/>
      <c r="AI13"/>
      <c r="AJ13"/>
      <c r="AK13"/>
      <c r="AL13"/>
      <c r="AM13"/>
      <c r="AN13"/>
      <c r="AO13"/>
      <c r="AP13"/>
      <c r="AQ13"/>
      <c r="AR13"/>
      <c r="AS13"/>
      <c r="AT13"/>
      <c r="AU13"/>
      <c r="AV13"/>
      <c r="AW13"/>
      <c r="AX13"/>
      <c r="AY13"/>
      <c r="AZ13" s="14"/>
    </row>
    <row r="14" spans="1:52" x14ac:dyDescent="0.2">
      <c r="A14" s="1">
        <f>IF(A13&lt;'Project Information'!B$11,A13+1,"")</f>
        <v>2031</v>
      </c>
      <c r="B14" s="164">
        <f t="shared" si="0"/>
        <v>218881.34181818183</v>
      </c>
      <c r="E14" s="13" t="s">
        <v>377</v>
      </c>
      <c r="F14">
        <f>0.003</f>
        <v>3.0000000000000001E-3</v>
      </c>
      <c r="G14">
        <v>1.4999999999999999E-2</v>
      </c>
      <c r="H14">
        <f>SUM(F14:G14)*9000</f>
        <v>162</v>
      </c>
      <c r="I14">
        <v>3000</v>
      </c>
      <c r="J14">
        <f>1120+1448</f>
        <v>2568</v>
      </c>
      <c r="K14"/>
      <c r="L14"/>
      <c r="M14"/>
      <c r="N14"/>
      <c r="O14"/>
      <c r="P14"/>
      <c r="Q14"/>
      <c r="R14"/>
      <c r="S14"/>
      <c r="T14"/>
      <c r="U14"/>
      <c r="V14"/>
      <c r="W14"/>
      <c r="X14"/>
      <c r="Y14"/>
      <c r="Z14"/>
      <c r="AA14"/>
      <c r="AB14"/>
      <c r="AC14"/>
      <c r="AD14"/>
      <c r="AE14"/>
      <c r="AF14"/>
      <c r="AG14"/>
      <c r="AH14"/>
      <c r="AI14"/>
      <c r="AJ14"/>
      <c r="AK14"/>
      <c r="AL14"/>
      <c r="AM14"/>
      <c r="AN14"/>
      <c r="AO14"/>
      <c r="AP14"/>
      <c r="AQ14"/>
      <c r="AR14"/>
      <c r="AS14"/>
      <c r="AT14"/>
      <c r="AU14"/>
      <c r="AV14"/>
      <c r="AW14"/>
      <c r="AX14"/>
      <c r="AY14"/>
      <c r="AZ14" s="14"/>
    </row>
    <row r="15" spans="1:52" x14ac:dyDescent="0.2">
      <c r="A15" s="1">
        <f>IF(A14&lt;'Project Information'!B$11,A14+1,"")</f>
        <v>2032</v>
      </c>
      <c r="B15" s="164">
        <f t="shared" si="0"/>
        <v>218881.34181818183</v>
      </c>
      <c r="E15" s="13" t="s">
        <v>376</v>
      </c>
      <c r="F15">
        <f>2.2*G15</f>
        <v>3.3000000000000002E-2</v>
      </c>
      <c r="G15">
        <v>1.4999999999999999E-2</v>
      </c>
      <c r="H15">
        <f>SUM(F15:G15)*9000</f>
        <v>432</v>
      </c>
      <c r="I15"/>
      <c r="J15"/>
      <c r="K15"/>
      <c r="L15"/>
      <c r="M15"/>
      <c r="N15"/>
      <c r="O15"/>
      <c r="P15"/>
      <c r="Q15"/>
      <c r="R15"/>
      <c r="S15"/>
      <c r="T15"/>
      <c r="U15"/>
      <c r="V15"/>
      <c r="W15"/>
      <c r="X15"/>
      <c r="Y15"/>
      <c r="Z15"/>
      <c r="AA15"/>
      <c r="AB15"/>
      <c r="AC15"/>
      <c r="AD15"/>
      <c r="AE15"/>
      <c r="AF15"/>
      <c r="AG15"/>
      <c r="AH15"/>
      <c r="AI15"/>
      <c r="AJ15"/>
      <c r="AK15"/>
      <c r="AL15"/>
      <c r="AM15"/>
      <c r="AN15"/>
      <c r="AO15"/>
      <c r="AP15"/>
      <c r="AQ15"/>
      <c r="AR15"/>
      <c r="AS15"/>
      <c r="AT15"/>
      <c r="AU15"/>
      <c r="AV15"/>
      <c r="AW15"/>
      <c r="AX15"/>
      <c r="AY15"/>
      <c r="AZ15" s="14"/>
    </row>
    <row r="16" spans="1:52" x14ac:dyDescent="0.2">
      <c r="A16" s="1">
        <f>IF(A15&lt;'Project Information'!B$11,A15+1,"")</f>
        <v>2033</v>
      </c>
      <c r="B16" s="164">
        <f t="shared" si="0"/>
        <v>218881.34181818183</v>
      </c>
      <c r="E16" s="13"/>
      <c r="F16"/>
      <c r="G16"/>
      <c r="H16"/>
      <c r="I16"/>
      <c r="J16"/>
      <c r="K16"/>
      <c r="L16"/>
      <c r="M16"/>
      <c r="N16"/>
      <c r="O16"/>
      <c r="P16"/>
      <c r="Q16"/>
      <c r="R16"/>
      <c r="S16"/>
      <c r="T16"/>
      <c r="U16"/>
      <c r="V16"/>
      <c r="W16"/>
      <c r="X16"/>
      <c r="Y16"/>
      <c r="Z16"/>
      <c r="AA16"/>
      <c r="AB16"/>
      <c r="AC16"/>
      <c r="AD16"/>
      <c r="AE16"/>
      <c r="AF16"/>
      <c r="AG16"/>
      <c r="AH16"/>
      <c r="AI16"/>
      <c r="AJ16"/>
      <c r="AK16"/>
      <c r="AL16"/>
      <c r="AM16"/>
      <c r="AN16"/>
      <c r="AO16"/>
      <c r="AP16"/>
      <c r="AQ16"/>
      <c r="AR16"/>
      <c r="AS16"/>
      <c r="AT16"/>
      <c r="AU16"/>
      <c r="AV16"/>
      <c r="AW16"/>
      <c r="AX16"/>
      <c r="AY16"/>
      <c r="AZ16" s="14"/>
    </row>
    <row r="17" spans="1:52" x14ac:dyDescent="0.2">
      <c r="A17" s="1">
        <f>IF(A16&lt;'Project Information'!B$11,A16+1,"")</f>
        <v>2034</v>
      </c>
      <c r="B17" s="164">
        <f t="shared" si="0"/>
        <v>218881.34181818183</v>
      </c>
      <c r="E17" s="13"/>
      <c r="F17"/>
      <c r="G17"/>
      <c r="H17"/>
      <c r="I17"/>
      <c r="J17"/>
      <c r="K17"/>
      <c r="L17"/>
      <c r="M17"/>
      <c r="N17"/>
      <c r="O17"/>
      <c r="P17"/>
      <c r="Q17"/>
      <c r="R17"/>
      <c r="S17"/>
      <c r="T17"/>
      <c r="U17"/>
      <c r="V17"/>
      <c r="W17"/>
      <c r="X17"/>
      <c r="Y17"/>
      <c r="Z17"/>
      <c r="AA17"/>
      <c r="AB17"/>
      <c r="AC17"/>
      <c r="AD17"/>
      <c r="AE17"/>
      <c r="AF17"/>
      <c r="AG17"/>
      <c r="AH17"/>
      <c r="AI17"/>
      <c r="AJ17"/>
      <c r="AK17"/>
      <c r="AL17"/>
      <c r="AM17"/>
      <c r="AN17"/>
      <c r="AO17"/>
      <c r="AP17"/>
      <c r="AQ17"/>
      <c r="AR17"/>
      <c r="AS17"/>
      <c r="AT17"/>
      <c r="AU17"/>
      <c r="AV17"/>
      <c r="AW17"/>
      <c r="AX17"/>
      <c r="AY17"/>
      <c r="AZ17" s="14"/>
    </row>
    <row r="18" spans="1:52" x14ac:dyDescent="0.2">
      <c r="A18" s="1">
        <f>IF(A17&lt;'Project Information'!B$11,A17+1,"")</f>
        <v>2035</v>
      </c>
      <c r="B18" s="164">
        <f t="shared" si="0"/>
        <v>218881.34181818183</v>
      </c>
      <c r="E18" s="13"/>
      <c r="F18" t="s">
        <v>387</v>
      </c>
      <c r="G18"/>
      <c r="H18"/>
      <c r="I18"/>
      <c r="J18"/>
      <c r="K18"/>
      <c r="L18"/>
      <c r="M18"/>
      <c r="N18"/>
      <c r="O18"/>
      <c r="P18"/>
      <c r="Q18"/>
      <c r="R18"/>
      <c r="S18"/>
      <c r="T18"/>
      <c r="U18"/>
      <c r="V18"/>
      <c r="W18"/>
      <c r="X18"/>
      <c r="Y18"/>
      <c r="Z18"/>
      <c r="AA18"/>
      <c r="AB18"/>
      <c r="AC18"/>
      <c r="AD18"/>
      <c r="AE18"/>
      <c r="AF18"/>
      <c r="AG18"/>
      <c r="AH18"/>
      <c r="AI18"/>
      <c r="AJ18"/>
      <c r="AK18"/>
      <c r="AL18"/>
      <c r="AM18"/>
      <c r="AN18"/>
      <c r="AO18"/>
      <c r="AP18"/>
      <c r="AQ18"/>
      <c r="AR18"/>
      <c r="AS18"/>
      <c r="AT18"/>
      <c r="AU18"/>
      <c r="AV18"/>
      <c r="AW18"/>
      <c r="AX18"/>
      <c r="AY18"/>
      <c r="AZ18" s="14"/>
    </row>
    <row r="19" spans="1:52" x14ac:dyDescent="0.2">
      <c r="A19" s="1">
        <f>IF(A18&lt;'Project Information'!B$11,A18+1,"")</f>
        <v>2036</v>
      </c>
      <c r="B19" s="164">
        <f t="shared" si="0"/>
        <v>218881.34181818183</v>
      </c>
      <c r="E19" s="13"/>
      <c r="F19"/>
      <c r="G19"/>
      <c r="H19"/>
      <c r="I19"/>
      <c r="J19"/>
      <c r="K19"/>
      <c r="L19"/>
      <c r="M19"/>
      <c r="N19"/>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s="14"/>
    </row>
    <row r="20" spans="1:52" x14ac:dyDescent="0.2">
      <c r="A20" s="1">
        <f>IF(A19&lt;'Project Information'!B$11,A19+1,"")</f>
        <v>2037</v>
      </c>
      <c r="B20" s="164">
        <f t="shared" si="0"/>
        <v>218881.34181818183</v>
      </c>
      <c r="E20" s="13"/>
      <c r="F20"/>
      <c r="G20"/>
      <c r="H20"/>
      <c r="I20"/>
      <c r="J20"/>
      <c r="K20"/>
      <c r="L20"/>
      <c r="M20"/>
      <c r="N20"/>
      <c r="O20"/>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s="14"/>
    </row>
    <row r="21" spans="1:52" x14ac:dyDescent="0.2">
      <c r="A21" s="1">
        <f>IF(A20&lt;'Project Information'!B$11,A20+1,"")</f>
        <v>2038</v>
      </c>
      <c r="B21" s="164">
        <f t="shared" si="0"/>
        <v>218881.34181818183</v>
      </c>
      <c r="E21" s="13"/>
      <c r="F21"/>
      <c r="G21"/>
      <c r="H21"/>
      <c r="I21"/>
      <c r="J21"/>
      <c r="K21"/>
      <c r="L21"/>
      <c r="M21"/>
      <c r="N21"/>
      <c r="O21"/>
      <c r="P21"/>
      <c r="Q21"/>
      <c r="R21"/>
      <c r="S21"/>
      <c r="T21"/>
      <c r="U21"/>
      <c r="V21"/>
      <c r="W21"/>
      <c r="X21"/>
      <c r="Y21"/>
      <c r="Z21"/>
      <c r="AA21"/>
      <c r="AB21"/>
      <c r="AC21"/>
      <c r="AD21"/>
      <c r="AE21"/>
      <c r="AF21"/>
      <c r="AG21"/>
      <c r="AH21"/>
      <c r="AI21"/>
      <c r="AJ21"/>
      <c r="AK21"/>
      <c r="AL21"/>
      <c r="AM21"/>
      <c r="AN21"/>
      <c r="AO21"/>
      <c r="AP21"/>
      <c r="AQ21"/>
      <c r="AR21"/>
      <c r="AS21"/>
      <c r="AT21"/>
      <c r="AU21"/>
      <c r="AV21"/>
      <c r="AW21"/>
      <c r="AX21"/>
      <c r="AY21"/>
      <c r="AZ21" s="14"/>
    </row>
    <row r="22" spans="1:52" x14ac:dyDescent="0.2">
      <c r="A22" s="1">
        <f>IF(A21&lt;'Project Information'!B$11,A21+1,"")</f>
        <v>2039</v>
      </c>
      <c r="B22" s="164">
        <f t="shared" si="0"/>
        <v>218881.34181818183</v>
      </c>
      <c r="E22" s="13"/>
      <c r="F22"/>
      <c r="G22"/>
      <c r="H22"/>
      <c r="I22"/>
      <c r="J22"/>
      <c r="K22"/>
      <c r="L22"/>
      <c r="M22"/>
      <c r="N22"/>
      <c r="O22"/>
      <c r="P22"/>
      <c r="Q22"/>
      <c r="R22"/>
      <c r="S22"/>
      <c r="T22"/>
      <c r="U22"/>
      <c r="V22"/>
      <c r="W22"/>
      <c r="X22"/>
      <c r="Y22"/>
      <c r="Z22"/>
      <c r="AA22"/>
      <c r="AB22"/>
      <c r="AC22"/>
      <c r="AD22"/>
      <c r="AE22"/>
      <c r="AF22"/>
      <c r="AG22"/>
      <c r="AH22"/>
      <c r="AI22"/>
      <c r="AJ22"/>
      <c r="AK22"/>
      <c r="AL22"/>
      <c r="AM22"/>
      <c r="AN22"/>
      <c r="AO22"/>
      <c r="AP22"/>
      <c r="AQ22"/>
      <c r="AR22"/>
      <c r="AS22"/>
      <c r="AT22"/>
      <c r="AU22"/>
      <c r="AV22"/>
      <c r="AW22"/>
      <c r="AX22"/>
      <c r="AY22"/>
      <c r="AZ22" s="14"/>
    </row>
    <row r="23" spans="1:52" x14ac:dyDescent="0.2">
      <c r="A23" s="1">
        <f>IF(A22&lt;'Project Information'!B$11,A22+1,"")</f>
        <v>2040</v>
      </c>
      <c r="B23" s="164">
        <f t="shared" si="0"/>
        <v>218881.34181818183</v>
      </c>
      <c r="E23" s="13"/>
      <c r="F23"/>
      <c r="G23"/>
      <c r="H23"/>
      <c r="I23"/>
      <c r="J23"/>
      <c r="K23"/>
      <c r="L23"/>
      <c r="M23"/>
      <c r="N23"/>
      <c r="O23"/>
      <c r="P23"/>
      <c r="Q23"/>
      <c r="R23"/>
      <c r="S23"/>
      <c r="T23"/>
      <c r="U23"/>
      <c r="V23"/>
      <c r="W23"/>
      <c r="X23"/>
      <c r="Y23"/>
      <c r="Z23"/>
      <c r="AA23"/>
      <c r="AB23"/>
      <c r="AC23"/>
      <c r="AD23"/>
      <c r="AE23"/>
      <c r="AF23"/>
      <c r="AG23"/>
      <c r="AH23"/>
      <c r="AI23"/>
      <c r="AJ23"/>
      <c r="AK23"/>
      <c r="AL23"/>
      <c r="AM23"/>
      <c r="AN23"/>
      <c r="AO23"/>
      <c r="AP23"/>
      <c r="AQ23"/>
      <c r="AR23"/>
      <c r="AS23"/>
      <c r="AT23"/>
      <c r="AU23"/>
      <c r="AV23"/>
      <c r="AW23"/>
      <c r="AX23"/>
      <c r="AY23"/>
      <c r="AZ23" s="14"/>
    </row>
    <row r="24" spans="1:52" x14ac:dyDescent="0.2">
      <c r="A24" s="1">
        <f>IF(A23&lt;'Project Information'!B$11,A23+1,"")</f>
        <v>2041</v>
      </c>
      <c r="B24" s="164">
        <f t="shared" si="0"/>
        <v>218881.34181818183</v>
      </c>
      <c r="E24" s="13"/>
      <c r="F24"/>
      <c r="G24"/>
      <c r="H24"/>
      <c r="I24"/>
      <c r="J24"/>
      <c r="K24"/>
      <c r="L24"/>
      <c r="M24"/>
      <c r="N24"/>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s="14"/>
    </row>
    <row r="25" spans="1:52" x14ac:dyDescent="0.2">
      <c r="A25" s="1">
        <f>IF(A24&lt;'Project Information'!B$11,A24+1,"")</f>
        <v>2042</v>
      </c>
      <c r="B25" s="164">
        <f t="shared" si="0"/>
        <v>218881.34181818183</v>
      </c>
      <c r="E25" s="13"/>
      <c r="F25"/>
      <c r="G25"/>
      <c r="H25"/>
      <c r="I25"/>
      <c r="J25"/>
      <c r="K25"/>
      <c r="L25"/>
      <c r="M25"/>
      <c r="N25"/>
      <c r="O25"/>
      <c r="P25"/>
      <c r="Q25"/>
      <c r="R25"/>
      <c r="S25"/>
      <c r="T25"/>
      <c r="U25"/>
      <c r="V25"/>
      <c r="W25"/>
      <c r="X25"/>
      <c r="Y25"/>
      <c r="Z25"/>
      <c r="AA25"/>
      <c r="AB25"/>
      <c r="AC25"/>
      <c r="AD25"/>
      <c r="AE25"/>
      <c r="AF25"/>
      <c r="AG25"/>
      <c r="AH25"/>
      <c r="AI25"/>
      <c r="AJ25"/>
      <c r="AK25"/>
      <c r="AL25"/>
      <c r="AM25"/>
      <c r="AN25"/>
      <c r="AO25"/>
      <c r="AP25"/>
      <c r="AQ25"/>
      <c r="AR25"/>
      <c r="AS25"/>
      <c r="AT25"/>
      <c r="AU25"/>
      <c r="AV25"/>
      <c r="AW25"/>
      <c r="AX25"/>
      <c r="AY25"/>
      <c r="AZ25" s="14"/>
    </row>
    <row r="26" spans="1:52" x14ac:dyDescent="0.2">
      <c r="A26" s="1">
        <f>IF(A25&lt;'Project Information'!B$11,A25+1,"")</f>
        <v>2043</v>
      </c>
      <c r="B26" s="164">
        <f t="shared" si="0"/>
        <v>218881.34181818183</v>
      </c>
      <c r="E26" s="13"/>
      <c r="F26"/>
      <c r="G26"/>
      <c r="H26"/>
      <c r="I26"/>
      <c r="J26"/>
      <c r="K26"/>
      <c r="L26"/>
      <c r="M26"/>
      <c r="N26"/>
      <c r="O26"/>
      <c r="P26"/>
      <c r="Q26"/>
      <c r="R26"/>
      <c r="S26"/>
      <c r="T26"/>
      <c r="U26"/>
      <c r="V26"/>
      <c r="W26"/>
      <c r="X26"/>
      <c r="Y26"/>
      <c r="Z26"/>
      <c r="AA26"/>
      <c r="AB26"/>
      <c r="AC26"/>
      <c r="AD26"/>
      <c r="AE26"/>
      <c r="AF26"/>
      <c r="AG26"/>
      <c r="AH26"/>
      <c r="AI26"/>
      <c r="AJ26"/>
      <c r="AK26"/>
      <c r="AL26"/>
      <c r="AM26"/>
      <c r="AN26"/>
      <c r="AO26"/>
      <c r="AP26"/>
      <c r="AQ26"/>
      <c r="AR26"/>
      <c r="AS26"/>
      <c r="AT26"/>
      <c r="AU26"/>
      <c r="AV26"/>
      <c r="AW26"/>
      <c r="AX26"/>
      <c r="AY26"/>
      <c r="AZ26" s="14"/>
    </row>
    <row r="27" spans="1:52" x14ac:dyDescent="0.2">
      <c r="A27" s="1">
        <f>IF(A26&lt;'Project Information'!B$11,A26+1,"")</f>
        <v>2044</v>
      </c>
      <c r="B27" s="164">
        <f t="shared" si="0"/>
        <v>218881.34181818183</v>
      </c>
      <c r="E27" s="13"/>
      <c r="F27"/>
      <c r="G27"/>
      <c r="H27"/>
      <c r="I27"/>
      <c r="J27"/>
      <c r="K27"/>
      <c r="L27"/>
      <c r="M27"/>
      <c r="N27"/>
      <c r="O27"/>
      <c r="P27"/>
      <c r="Q27"/>
      <c r="R27"/>
      <c r="S27"/>
      <c r="T27"/>
      <c r="U27"/>
      <c r="V27"/>
      <c r="W27"/>
      <c r="X27"/>
      <c r="Y27"/>
      <c r="Z27"/>
      <c r="AA27"/>
      <c r="AB27"/>
      <c r="AC27"/>
      <c r="AD27"/>
      <c r="AE27"/>
      <c r="AF27"/>
      <c r="AG27"/>
      <c r="AH27"/>
      <c r="AI27"/>
      <c r="AJ27"/>
      <c r="AK27"/>
      <c r="AL27"/>
      <c r="AM27"/>
      <c r="AN27"/>
      <c r="AO27"/>
      <c r="AP27"/>
      <c r="AQ27"/>
      <c r="AR27"/>
      <c r="AS27"/>
      <c r="AT27"/>
      <c r="AU27"/>
      <c r="AV27"/>
      <c r="AW27"/>
      <c r="AX27"/>
      <c r="AY27"/>
      <c r="AZ27" s="14"/>
    </row>
    <row r="28" spans="1:52" x14ac:dyDescent="0.2">
      <c r="A28" s="1">
        <f>IF(A27&lt;'Project Information'!B$11,A27+1,"")</f>
        <v>2045</v>
      </c>
      <c r="B28" s="164">
        <f t="shared" si="0"/>
        <v>218881.34181818183</v>
      </c>
      <c r="E28" s="13"/>
      <c r="F28"/>
      <c r="G28"/>
      <c r="H28"/>
      <c r="I28"/>
      <c r="J28"/>
      <c r="K28"/>
      <c r="L28"/>
      <c r="M28"/>
      <c r="N28"/>
      <c r="O28"/>
      <c r="P28"/>
      <c r="Q28"/>
      <c r="R28"/>
      <c r="S28"/>
      <c r="T28"/>
      <c r="U28"/>
      <c r="V28"/>
      <c r="W28"/>
      <c r="X28"/>
      <c r="Y28"/>
      <c r="Z28"/>
      <c r="AA28"/>
      <c r="AB28"/>
      <c r="AC28"/>
      <c r="AD28"/>
      <c r="AE28"/>
      <c r="AF28"/>
      <c r="AG28"/>
      <c r="AH28"/>
      <c r="AI28"/>
      <c r="AJ28"/>
      <c r="AK28"/>
      <c r="AL28"/>
      <c r="AM28"/>
      <c r="AN28"/>
      <c r="AO28"/>
      <c r="AP28"/>
      <c r="AQ28"/>
      <c r="AR28"/>
      <c r="AS28"/>
      <c r="AT28"/>
      <c r="AU28"/>
      <c r="AV28"/>
      <c r="AW28"/>
      <c r="AX28"/>
      <c r="AY28"/>
      <c r="AZ28" s="14"/>
    </row>
    <row r="29" spans="1:52" x14ac:dyDescent="0.2">
      <c r="A29" s="1">
        <f>IF(A28&lt;'Project Information'!B$11,A28+1,"")</f>
        <v>2046</v>
      </c>
      <c r="B29" s="164">
        <f t="shared" si="0"/>
        <v>218881.34181818183</v>
      </c>
      <c r="E29" s="13"/>
      <c r="F29"/>
      <c r="G29"/>
      <c r="H29"/>
      <c r="I29"/>
      <c r="J29"/>
      <c r="K29"/>
      <c r="L29"/>
      <c r="M29"/>
      <c r="N29"/>
      <c r="O29"/>
      <c r="P29"/>
      <c r="Q29"/>
      <c r="R29"/>
      <c r="S29"/>
      <c r="T29"/>
      <c r="U29"/>
      <c r="V29"/>
      <c r="W29"/>
      <c r="X29"/>
      <c r="Y29"/>
      <c r="Z29"/>
      <c r="AA29"/>
      <c r="AB29"/>
      <c r="AC29"/>
      <c r="AD29"/>
      <c r="AE29"/>
      <c r="AF29"/>
      <c r="AG29"/>
      <c r="AH29"/>
      <c r="AI29"/>
      <c r="AJ29"/>
      <c r="AK29"/>
      <c r="AL29"/>
      <c r="AM29"/>
      <c r="AN29"/>
      <c r="AO29"/>
      <c r="AP29"/>
      <c r="AQ29"/>
      <c r="AR29"/>
      <c r="AS29"/>
      <c r="AT29"/>
      <c r="AU29"/>
      <c r="AV29"/>
      <c r="AW29"/>
      <c r="AX29"/>
      <c r="AY29"/>
      <c r="AZ29" s="14"/>
    </row>
    <row r="30" spans="1:52" x14ac:dyDescent="0.2">
      <c r="A30" s="1">
        <f>IF(A29&lt;'Project Information'!B$11,A29+1,"")</f>
        <v>2047</v>
      </c>
      <c r="B30" s="164">
        <f t="shared" si="0"/>
        <v>218881.34181818183</v>
      </c>
      <c r="E30" s="13"/>
      <c r="F30"/>
      <c r="G30"/>
      <c r="H30"/>
      <c r="I30"/>
      <c r="J30"/>
      <c r="K30"/>
      <c r="L30"/>
      <c r="M30"/>
      <c r="N30"/>
      <c r="O30"/>
      <c r="P30"/>
      <c r="Q30"/>
      <c r="R30"/>
      <c r="S30"/>
      <c r="T30"/>
      <c r="U30"/>
      <c r="V30"/>
      <c r="W30"/>
      <c r="X30"/>
      <c r="Y30"/>
      <c r="Z30"/>
      <c r="AA30"/>
      <c r="AB30"/>
      <c r="AC30"/>
      <c r="AD30"/>
      <c r="AE30"/>
      <c r="AF30"/>
      <c r="AG30"/>
      <c r="AH30"/>
      <c r="AI30"/>
      <c r="AJ30"/>
      <c r="AK30"/>
      <c r="AL30"/>
      <c r="AM30"/>
      <c r="AN30"/>
      <c r="AO30"/>
      <c r="AP30"/>
      <c r="AQ30"/>
      <c r="AR30"/>
      <c r="AS30"/>
      <c r="AT30"/>
      <c r="AU30"/>
      <c r="AV30"/>
      <c r="AW30"/>
      <c r="AX30"/>
      <c r="AY30"/>
      <c r="AZ30" s="14"/>
    </row>
    <row r="31" spans="1:52" x14ac:dyDescent="0.2">
      <c r="A31" s="1" t="str">
        <f>IF(A30&lt;'Project Information'!B$11,A30+1,"")</f>
        <v/>
      </c>
      <c r="B31" s="164">
        <v>0</v>
      </c>
      <c r="E31" s="13"/>
      <c r="F31"/>
      <c r="G31"/>
      <c r="H31"/>
      <c r="I31"/>
      <c r="J31"/>
      <c r="K31"/>
      <c r="L31"/>
      <c r="M31"/>
      <c r="N31"/>
      <c r="O31"/>
      <c r="P31"/>
      <c r="Q31"/>
      <c r="R31"/>
      <c r="S31"/>
      <c r="T31"/>
      <c r="U31"/>
      <c r="V31"/>
      <c r="W31"/>
      <c r="X31"/>
      <c r="Y31"/>
      <c r="Z31"/>
      <c r="AA31"/>
      <c r="AB31"/>
      <c r="AC31"/>
      <c r="AD31"/>
      <c r="AE31"/>
      <c r="AF31"/>
      <c r="AG31"/>
      <c r="AH31"/>
      <c r="AI31"/>
      <c r="AJ31"/>
      <c r="AK31"/>
      <c r="AL31"/>
      <c r="AM31"/>
      <c r="AN31"/>
      <c r="AO31"/>
      <c r="AP31"/>
      <c r="AQ31"/>
      <c r="AR31"/>
      <c r="AS31"/>
      <c r="AT31"/>
      <c r="AU31"/>
      <c r="AV31"/>
      <c r="AW31"/>
      <c r="AX31"/>
      <c r="AY31"/>
      <c r="AZ31" s="14"/>
    </row>
    <row r="32" spans="1:52" x14ac:dyDescent="0.2">
      <c r="A32" s="1" t="str">
        <f>IF(A31&lt;'Project Information'!B$11,A31+1,"")</f>
        <v/>
      </c>
      <c r="B32" s="164">
        <v>0</v>
      </c>
      <c r="E32" s="13"/>
      <c r="F32"/>
      <c r="G32"/>
      <c r="H32"/>
      <c r="I32"/>
      <c r="J32"/>
      <c r="K32"/>
      <c r="L32"/>
      <c r="M32"/>
      <c r="N32"/>
      <c r="O32"/>
      <c r="P32"/>
      <c r="Q32"/>
      <c r="R32"/>
      <c r="S32"/>
      <c r="T32"/>
      <c r="U32"/>
      <c r="V32"/>
      <c r="W32"/>
      <c r="X32"/>
      <c r="Y32"/>
      <c r="Z32"/>
      <c r="AA32"/>
      <c r="AB32"/>
      <c r="AC32"/>
      <c r="AD32"/>
      <c r="AE32"/>
      <c r="AF32"/>
      <c r="AG32"/>
      <c r="AH32"/>
      <c r="AI32"/>
      <c r="AJ32"/>
      <c r="AK32"/>
      <c r="AL32"/>
      <c r="AM32"/>
      <c r="AN32"/>
      <c r="AO32"/>
      <c r="AP32"/>
      <c r="AQ32"/>
      <c r="AR32"/>
      <c r="AS32"/>
      <c r="AT32"/>
      <c r="AU32"/>
      <c r="AV32"/>
      <c r="AW32"/>
      <c r="AX32"/>
      <c r="AY32"/>
      <c r="AZ32" s="14"/>
    </row>
    <row r="33" spans="1:52" x14ac:dyDescent="0.2">
      <c r="A33" s="1" t="str">
        <f>IF(A32&lt;'Project Information'!B$11,A32+1,"")</f>
        <v/>
      </c>
      <c r="B33" s="164">
        <v>0</v>
      </c>
      <c r="E33" s="13"/>
      <c r="F33"/>
      <c r="G33"/>
      <c r="H33"/>
      <c r="I33"/>
      <c r="J33"/>
      <c r="K33"/>
      <c r="L33"/>
      <c r="M33"/>
      <c r="N33"/>
      <c r="O33"/>
      <c r="P33"/>
      <c r="Q33"/>
      <c r="R33"/>
      <c r="S33"/>
      <c r="T33"/>
      <c r="U33"/>
      <c r="V33"/>
      <c r="W33"/>
      <c r="X33"/>
      <c r="Y33"/>
      <c r="Z33"/>
      <c r="AA33"/>
      <c r="AB33"/>
      <c r="AC33"/>
      <c r="AD33"/>
      <c r="AE33"/>
      <c r="AF33"/>
      <c r="AG33"/>
      <c r="AH33"/>
      <c r="AI33"/>
      <c r="AJ33"/>
      <c r="AK33"/>
      <c r="AL33"/>
      <c r="AM33"/>
      <c r="AN33"/>
      <c r="AO33"/>
      <c r="AP33"/>
      <c r="AQ33"/>
      <c r="AR33"/>
      <c r="AS33"/>
      <c r="AT33"/>
      <c r="AU33"/>
      <c r="AV33"/>
      <c r="AW33"/>
      <c r="AX33"/>
      <c r="AY33"/>
      <c r="AZ33" s="14"/>
    </row>
    <row r="34" spans="1:52" x14ac:dyDescent="0.2">
      <c r="A34" s="1" t="str">
        <f>IF(A33&lt;'Project Information'!B$11,A33+1,"")</f>
        <v/>
      </c>
      <c r="B34" s="164">
        <v>0</v>
      </c>
      <c r="E34" s="13"/>
      <c r="F34"/>
      <c r="G34"/>
      <c r="H34"/>
      <c r="I34"/>
      <c r="J34"/>
      <c r="K34"/>
      <c r="L34"/>
      <c r="M34"/>
      <c r="N34"/>
      <c r="O34"/>
      <c r="P34"/>
      <c r="Q34"/>
      <c r="R34"/>
      <c r="S34"/>
      <c r="T34"/>
      <c r="U34"/>
      <c r="V34"/>
      <c r="W34"/>
      <c r="X34"/>
      <c r="Y34"/>
      <c r="Z34"/>
      <c r="AA34"/>
      <c r="AB34"/>
      <c r="AC34"/>
      <c r="AD34"/>
      <c r="AE34"/>
      <c r="AF34"/>
      <c r="AG34"/>
      <c r="AH34"/>
      <c r="AI34"/>
      <c r="AJ34"/>
      <c r="AK34"/>
      <c r="AL34"/>
      <c r="AM34"/>
      <c r="AN34"/>
      <c r="AO34"/>
      <c r="AP34"/>
      <c r="AQ34"/>
      <c r="AR34"/>
      <c r="AS34"/>
      <c r="AT34"/>
      <c r="AU34"/>
      <c r="AV34"/>
      <c r="AW34"/>
      <c r="AX34"/>
      <c r="AY34"/>
      <c r="AZ34" s="14"/>
    </row>
    <row r="35" spans="1:52" x14ac:dyDescent="0.2">
      <c r="A35" s="1" t="str">
        <f>IF(A34&lt;'Project Information'!B$11,A34+1,"")</f>
        <v/>
      </c>
      <c r="B35" s="164">
        <v>0</v>
      </c>
      <c r="E35" s="13"/>
      <c r="F35"/>
      <c r="G35"/>
      <c r="H35"/>
      <c r="I35"/>
      <c r="J35"/>
      <c r="K35"/>
      <c r="L35"/>
      <c r="M35"/>
      <c r="N35"/>
      <c r="O35"/>
      <c r="P35"/>
      <c r="Q35"/>
      <c r="R35"/>
      <c r="S35"/>
      <c r="T35"/>
      <c r="U35"/>
      <c r="V35"/>
      <c r="W35"/>
      <c r="X35"/>
      <c r="Y35"/>
      <c r="Z35"/>
      <c r="AA35"/>
      <c r="AB35"/>
      <c r="AC35"/>
      <c r="AD35"/>
      <c r="AE35"/>
      <c r="AF35"/>
      <c r="AG35"/>
      <c r="AH35"/>
      <c r="AI35"/>
      <c r="AJ35"/>
      <c r="AK35"/>
      <c r="AL35"/>
      <c r="AM35"/>
      <c r="AN35"/>
      <c r="AO35"/>
      <c r="AP35"/>
      <c r="AQ35"/>
      <c r="AR35"/>
      <c r="AS35"/>
      <c r="AT35"/>
      <c r="AU35"/>
      <c r="AV35"/>
      <c r="AW35"/>
      <c r="AX35"/>
      <c r="AY35"/>
      <c r="AZ35" s="14"/>
    </row>
    <row r="36" spans="1:52" x14ac:dyDescent="0.2">
      <c r="A36" s="1" t="str">
        <f>IF(A35&lt;'Project Information'!B$11,A35+1,"")</f>
        <v/>
      </c>
      <c r="B36" s="164">
        <v>0</v>
      </c>
      <c r="E36" s="13"/>
      <c r="F36"/>
      <c r="G36"/>
      <c r="H36"/>
      <c r="I36"/>
      <c r="J36"/>
      <c r="K36"/>
      <c r="L36"/>
      <c r="M36"/>
      <c r="N36"/>
      <c r="O36"/>
      <c r="P36"/>
      <c r="Q36"/>
      <c r="R36"/>
      <c r="S36"/>
      <c r="T36"/>
      <c r="U36"/>
      <c r="V36"/>
      <c r="W36"/>
      <c r="X36"/>
      <c r="Y36"/>
      <c r="Z36"/>
      <c r="AA36"/>
      <c r="AB36"/>
      <c r="AC36"/>
      <c r="AD36"/>
      <c r="AE36"/>
      <c r="AF36"/>
      <c r="AG36"/>
      <c r="AH36"/>
      <c r="AI36"/>
      <c r="AJ36"/>
      <c r="AK36"/>
      <c r="AL36"/>
      <c r="AM36"/>
      <c r="AN36"/>
      <c r="AO36"/>
      <c r="AP36"/>
      <c r="AQ36"/>
      <c r="AR36"/>
      <c r="AS36"/>
      <c r="AT36"/>
      <c r="AU36"/>
      <c r="AV36"/>
      <c r="AW36"/>
      <c r="AX36"/>
      <c r="AY36"/>
      <c r="AZ36" s="14"/>
    </row>
    <row r="37" spans="1:52" x14ac:dyDescent="0.2">
      <c r="A37" s="1" t="str">
        <f>IF(A36&lt;'Project Information'!B$11,A36+1,"")</f>
        <v/>
      </c>
      <c r="B37" s="164">
        <v>0</v>
      </c>
      <c r="E37" s="13"/>
      <c r="F37"/>
      <c r="G37"/>
      <c r="H37"/>
      <c r="I37"/>
      <c r="J37"/>
      <c r="K37"/>
      <c r="L37"/>
      <c r="M37"/>
      <c r="N37"/>
      <c r="O37"/>
      <c r="P37"/>
      <c r="Q37"/>
      <c r="R37"/>
      <c r="S37"/>
      <c r="T37"/>
      <c r="U37"/>
      <c r="V37"/>
      <c r="W37"/>
      <c r="X37"/>
      <c r="Y37"/>
      <c r="Z37"/>
      <c r="AA37"/>
      <c r="AB37"/>
      <c r="AC37"/>
      <c r="AD37"/>
      <c r="AE37"/>
      <c r="AF37"/>
      <c r="AG37"/>
      <c r="AH37"/>
      <c r="AI37"/>
      <c r="AJ37"/>
      <c r="AK37"/>
      <c r="AL37"/>
      <c r="AM37"/>
      <c r="AN37"/>
      <c r="AO37"/>
      <c r="AP37"/>
      <c r="AQ37"/>
      <c r="AR37"/>
      <c r="AS37"/>
      <c r="AT37"/>
      <c r="AU37"/>
      <c r="AV37"/>
      <c r="AW37"/>
      <c r="AX37"/>
      <c r="AY37"/>
      <c r="AZ37" s="14"/>
    </row>
    <row r="38" spans="1:52" x14ac:dyDescent="0.2">
      <c r="A38" s="1" t="str">
        <f>IF(A37&lt;'Project Information'!B$11,A37+1,"")</f>
        <v/>
      </c>
      <c r="B38" s="164">
        <v>0</v>
      </c>
      <c r="E38" s="13"/>
      <c r="F38"/>
      <c r="G38"/>
      <c r="H38"/>
      <c r="I38"/>
      <c r="J38"/>
      <c r="K38"/>
      <c r="L38"/>
      <c r="M38"/>
      <c r="N38"/>
      <c r="O38"/>
      <c r="P38"/>
      <c r="Q38"/>
      <c r="R38"/>
      <c r="S38"/>
      <c r="T38"/>
      <c r="U38"/>
      <c r="V38"/>
      <c r="W38"/>
      <c r="X38"/>
      <c r="Y38"/>
      <c r="Z38"/>
      <c r="AA38"/>
      <c r="AB38"/>
      <c r="AC38"/>
      <c r="AD38"/>
      <c r="AE38"/>
      <c r="AF38"/>
      <c r="AG38"/>
      <c r="AH38"/>
      <c r="AI38"/>
      <c r="AJ38"/>
      <c r="AK38"/>
      <c r="AL38"/>
      <c r="AM38"/>
      <c r="AN38"/>
      <c r="AO38"/>
      <c r="AP38"/>
      <c r="AQ38"/>
      <c r="AR38"/>
      <c r="AS38"/>
      <c r="AT38"/>
      <c r="AU38"/>
      <c r="AV38"/>
      <c r="AW38"/>
      <c r="AX38"/>
      <c r="AY38"/>
      <c r="AZ38" s="14"/>
    </row>
    <row r="39" spans="1:52" x14ac:dyDescent="0.2">
      <c r="A39" s="1" t="str">
        <f>IF(A38&lt;'Project Information'!B$11,A38+1,"")</f>
        <v/>
      </c>
      <c r="B39" s="164">
        <v>0</v>
      </c>
      <c r="E39" s="13"/>
      <c r="F39"/>
      <c r="G39"/>
      <c r="H39"/>
      <c r="I39"/>
      <c r="J39"/>
      <c r="K39"/>
      <c r="L39"/>
      <c r="M39"/>
      <c r="N39"/>
      <c r="O39"/>
      <c r="P39"/>
      <c r="Q39"/>
      <c r="R39"/>
      <c r="S39"/>
      <c r="T39"/>
      <c r="U39"/>
      <c r="V39"/>
      <c r="W39"/>
      <c r="X39"/>
      <c r="Y39"/>
      <c r="Z39"/>
      <c r="AA39"/>
      <c r="AB39"/>
      <c r="AC39"/>
      <c r="AD39"/>
      <c r="AE39"/>
      <c r="AF39"/>
      <c r="AG39"/>
      <c r="AH39"/>
      <c r="AI39"/>
      <c r="AJ39"/>
      <c r="AK39"/>
      <c r="AL39"/>
      <c r="AM39"/>
      <c r="AN39"/>
      <c r="AO39"/>
      <c r="AP39"/>
      <c r="AQ39"/>
      <c r="AR39"/>
      <c r="AS39"/>
      <c r="AT39"/>
      <c r="AU39"/>
      <c r="AV39"/>
      <c r="AW39"/>
      <c r="AX39"/>
      <c r="AY39"/>
      <c r="AZ39" s="14"/>
    </row>
    <row r="40" spans="1:52" x14ac:dyDescent="0.2">
      <c r="A40" s="2" t="str">
        <f>IF(A39&lt;'Project Information'!B$11,A39+1,"")</f>
        <v/>
      </c>
      <c r="B40" s="120">
        <v>0</v>
      </c>
      <c r="E40" s="13"/>
      <c r="F40"/>
      <c r="G40"/>
      <c r="H40"/>
      <c r="I40"/>
      <c r="J40"/>
      <c r="K40"/>
      <c r="L40"/>
      <c r="M40"/>
      <c r="N40"/>
      <c r="O40"/>
      <c r="P40"/>
      <c r="Q40"/>
      <c r="R40"/>
      <c r="S40"/>
      <c r="T40"/>
      <c r="U40"/>
      <c r="V40"/>
      <c r="W40"/>
      <c r="X40"/>
      <c r="Y40"/>
      <c r="Z40"/>
      <c r="AA40"/>
      <c r="AB40"/>
      <c r="AC40"/>
      <c r="AD40"/>
      <c r="AE40"/>
      <c r="AF40"/>
      <c r="AG40"/>
      <c r="AH40"/>
      <c r="AI40"/>
      <c r="AJ40"/>
      <c r="AK40"/>
      <c r="AL40"/>
      <c r="AM40"/>
      <c r="AN40"/>
      <c r="AO40"/>
      <c r="AP40"/>
      <c r="AQ40"/>
      <c r="AR40"/>
      <c r="AS40"/>
      <c r="AT40"/>
      <c r="AU40"/>
      <c r="AV40"/>
      <c r="AW40"/>
      <c r="AX40"/>
      <c r="AY40"/>
      <c r="AZ40" s="14"/>
    </row>
    <row r="41" spans="1:52" x14ac:dyDescent="0.2">
      <c r="E41" s="13"/>
      <c r="F41"/>
      <c r="G41"/>
      <c r="H41"/>
      <c r="I41"/>
      <c r="J41"/>
      <c r="K41"/>
      <c r="L41"/>
      <c r="M41"/>
      <c r="N41"/>
      <c r="O41"/>
      <c r="P41"/>
      <c r="Q41"/>
      <c r="R41"/>
      <c r="S41"/>
      <c r="T41"/>
      <c r="U41"/>
      <c r="V41"/>
      <c r="W41"/>
      <c r="X41"/>
      <c r="Y41"/>
      <c r="Z41"/>
      <c r="AA41"/>
      <c r="AB41"/>
      <c r="AC41"/>
      <c r="AD41"/>
      <c r="AE41"/>
      <c r="AF41"/>
      <c r="AG41"/>
      <c r="AH41"/>
      <c r="AI41"/>
      <c r="AJ41"/>
      <c r="AK41"/>
      <c r="AL41"/>
      <c r="AM41"/>
      <c r="AN41"/>
      <c r="AO41"/>
      <c r="AP41"/>
      <c r="AQ41"/>
      <c r="AR41"/>
      <c r="AS41"/>
      <c r="AT41"/>
      <c r="AU41"/>
      <c r="AV41"/>
      <c r="AW41"/>
      <c r="AX41"/>
      <c r="AY41"/>
      <c r="AZ41" s="14"/>
    </row>
    <row r="42" spans="1:52" x14ac:dyDescent="0.2">
      <c r="E42" s="13"/>
      <c r="F42"/>
      <c r="G42"/>
      <c r="H42"/>
      <c r="I42"/>
      <c r="J42"/>
      <c r="K42"/>
      <c r="L42"/>
      <c r="M42"/>
      <c r="N42"/>
      <c r="O42"/>
      <c r="P42"/>
      <c r="Q42"/>
      <c r="R42"/>
      <c r="S42"/>
      <c r="T42"/>
      <c r="U42"/>
      <c r="V42"/>
      <c r="W42"/>
      <c r="X42"/>
      <c r="Y42"/>
      <c r="Z42"/>
      <c r="AA42"/>
      <c r="AB42"/>
      <c r="AC42"/>
      <c r="AD42"/>
      <c r="AE42"/>
      <c r="AF42"/>
      <c r="AG42"/>
      <c r="AH42"/>
      <c r="AI42"/>
      <c r="AJ42"/>
      <c r="AK42"/>
      <c r="AL42"/>
      <c r="AM42"/>
      <c r="AN42"/>
      <c r="AO42"/>
      <c r="AP42"/>
      <c r="AQ42"/>
      <c r="AR42"/>
      <c r="AS42"/>
      <c r="AT42"/>
      <c r="AU42"/>
      <c r="AV42"/>
      <c r="AW42"/>
      <c r="AX42"/>
      <c r="AY42"/>
      <c r="AZ42" s="14"/>
    </row>
    <row r="43" spans="1:52" x14ac:dyDescent="0.2">
      <c r="E43" s="13"/>
      <c r="F43"/>
      <c r="G43"/>
      <c r="H43"/>
      <c r="I43"/>
      <c r="J43"/>
      <c r="K43"/>
      <c r="L43"/>
      <c r="M43"/>
      <c r="N43"/>
      <c r="O43"/>
      <c r="P43"/>
      <c r="Q43"/>
      <c r="R43"/>
      <c r="S43"/>
      <c r="T43"/>
      <c r="U43"/>
      <c r="V43"/>
      <c r="W43"/>
      <c r="X43"/>
      <c r="Y43"/>
      <c r="Z43"/>
      <c r="AA43"/>
      <c r="AB43"/>
      <c r="AC43"/>
      <c r="AD43"/>
      <c r="AE43"/>
      <c r="AF43"/>
      <c r="AG43"/>
      <c r="AH43"/>
      <c r="AI43"/>
      <c r="AJ43"/>
      <c r="AK43"/>
      <c r="AL43"/>
      <c r="AM43"/>
      <c r="AN43"/>
      <c r="AO43"/>
      <c r="AP43"/>
      <c r="AQ43"/>
      <c r="AR43"/>
      <c r="AS43"/>
      <c r="AT43"/>
      <c r="AU43"/>
      <c r="AV43"/>
      <c r="AW43"/>
      <c r="AX43"/>
      <c r="AY43"/>
      <c r="AZ43" s="14"/>
    </row>
    <row r="44" spans="1:52" x14ac:dyDescent="0.2">
      <c r="E44" s="13"/>
      <c r="F44"/>
      <c r="G44"/>
      <c r="H44"/>
      <c r="I44"/>
      <c r="J44"/>
      <c r="K44"/>
      <c r="L44"/>
      <c r="M44"/>
      <c r="N44"/>
      <c r="O44"/>
      <c r="P44"/>
      <c r="Q44"/>
      <c r="R44"/>
      <c r="S44"/>
      <c r="T44"/>
      <c r="U44"/>
      <c r="V44"/>
      <c r="W44"/>
      <c r="X44"/>
      <c r="Y44"/>
      <c r="Z44"/>
      <c r="AA44"/>
      <c r="AB44"/>
      <c r="AC44"/>
      <c r="AD44"/>
      <c r="AE44"/>
      <c r="AF44"/>
      <c r="AG44"/>
      <c r="AH44"/>
      <c r="AI44"/>
      <c r="AJ44"/>
      <c r="AK44"/>
      <c r="AL44"/>
      <c r="AM44"/>
      <c r="AN44"/>
      <c r="AO44"/>
      <c r="AP44"/>
      <c r="AQ44"/>
      <c r="AR44"/>
      <c r="AS44"/>
      <c r="AT44"/>
      <c r="AU44"/>
      <c r="AV44"/>
      <c r="AW44"/>
      <c r="AX44"/>
      <c r="AY44"/>
      <c r="AZ44" s="14"/>
    </row>
    <row r="45" spans="1:52" x14ac:dyDescent="0.2">
      <c r="E45" s="13"/>
      <c r="F45"/>
      <c r="G45"/>
      <c r="H45"/>
      <c r="I45"/>
      <c r="J45"/>
      <c r="K45"/>
      <c r="L45"/>
      <c r="M45"/>
      <c r="N45"/>
      <c r="O45"/>
      <c r="P45"/>
      <c r="Q45"/>
      <c r="R45"/>
      <c r="S45"/>
      <c r="T45"/>
      <c r="U45"/>
      <c r="V45"/>
      <c r="W45"/>
      <c r="X45"/>
      <c r="Y45"/>
      <c r="Z45"/>
      <c r="AA45"/>
      <c r="AB45"/>
      <c r="AC45"/>
      <c r="AD45"/>
      <c r="AE45"/>
      <c r="AF45"/>
      <c r="AG45"/>
      <c r="AH45"/>
      <c r="AI45"/>
      <c r="AJ45"/>
      <c r="AK45"/>
      <c r="AL45"/>
      <c r="AM45"/>
      <c r="AN45"/>
      <c r="AO45"/>
      <c r="AP45"/>
      <c r="AQ45"/>
      <c r="AR45"/>
      <c r="AS45"/>
      <c r="AT45"/>
      <c r="AU45"/>
      <c r="AV45"/>
      <c r="AW45"/>
      <c r="AX45"/>
      <c r="AY45"/>
      <c r="AZ45" s="14"/>
    </row>
    <row r="46" spans="1:52" x14ac:dyDescent="0.2">
      <c r="E46" s="13"/>
      <c r="F46"/>
      <c r="G46"/>
      <c r="H46"/>
      <c r="I46"/>
      <c r="J46"/>
      <c r="K46"/>
      <c r="L46"/>
      <c r="M46"/>
      <c r="N46"/>
      <c r="O46"/>
      <c r="P46"/>
      <c r="Q46"/>
      <c r="R46"/>
      <c r="S46"/>
      <c r="T46"/>
      <c r="U46"/>
      <c r="V46"/>
      <c r="W46"/>
      <c r="X46"/>
      <c r="Y46"/>
      <c r="Z46"/>
      <c r="AA46"/>
      <c r="AB46"/>
      <c r="AC46"/>
      <c r="AD46"/>
      <c r="AE46"/>
      <c r="AF46"/>
      <c r="AG46"/>
      <c r="AH46"/>
      <c r="AI46"/>
      <c r="AJ46"/>
      <c r="AK46"/>
      <c r="AL46"/>
      <c r="AM46"/>
      <c r="AN46"/>
      <c r="AO46"/>
      <c r="AP46"/>
      <c r="AQ46"/>
      <c r="AR46"/>
      <c r="AS46"/>
      <c r="AT46"/>
      <c r="AU46"/>
      <c r="AV46"/>
      <c r="AW46"/>
      <c r="AX46"/>
      <c r="AY46"/>
      <c r="AZ46" s="14"/>
    </row>
    <row r="47" spans="1:52" x14ac:dyDescent="0.2">
      <c r="E47" s="13"/>
      <c r="F47"/>
      <c r="G47"/>
      <c r="H47"/>
      <c r="I47"/>
      <c r="J47"/>
      <c r="K47"/>
      <c r="L47"/>
      <c r="M47"/>
      <c r="N47"/>
      <c r="O47"/>
      <c r="P47"/>
      <c r="Q47"/>
      <c r="R47"/>
      <c r="S47"/>
      <c r="T47"/>
      <c r="U47"/>
      <c r="V47"/>
      <c r="W47"/>
      <c r="X47"/>
      <c r="Y47"/>
      <c r="Z47"/>
      <c r="AA47"/>
      <c r="AB47"/>
      <c r="AC47"/>
      <c r="AD47"/>
      <c r="AE47"/>
      <c r="AF47"/>
      <c r="AG47"/>
      <c r="AH47"/>
      <c r="AI47"/>
      <c r="AJ47"/>
      <c r="AK47"/>
      <c r="AL47"/>
      <c r="AM47"/>
      <c r="AN47"/>
      <c r="AO47"/>
      <c r="AP47"/>
      <c r="AQ47"/>
      <c r="AR47"/>
      <c r="AS47"/>
      <c r="AT47"/>
      <c r="AU47"/>
      <c r="AV47"/>
      <c r="AW47"/>
      <c r="AX47"/>
      <c r="AY47"/>
      <c r="AZ47" s="14"/>
    </row>
    <row r="48" spans="1:52" x14ac:dyDescent="0.2">
      <c r="E48" s="13"/>
      <c r="F48"/>
      <c r="G48"/>
      <c r="H48"/>
      <c r="I48"/>
      <c r="J48"/>
      <c r="K48"/>
      <c r="L48"/>
      <c r="M48"/>
      <c r="N48"/>
      <c r="O48"/>
      <c r="P48"/>
      <c r="Q48"/>
      <c r="R48"/>
      <c r="S48"/>
      <c r="T48"/>
      <c r="U48"/>
      <c r="V48"/>
      <c r="W48"/>
      <c r="X48"/>
      <c r="Y48"/>
      <c r="Z48"/>
      <c r="AA48"/>
      <c r="AB48"/>
      <c r="AC48"/>
      <c r="AD48"/>
      <c r="AE48"/>
      <c r="AF48"/>
      <c r="AG48"/>
      <c r="AH48"/>
      <c r="AI48"/>
      <c r="AJ48"/>
      <c r="AK48"/>
      <c r="AL48"/>
      <c r="AM48"/>
      <c r="AN48"/>
      <c r="AO48"/>
      <c r="AP48"/>
      <c r="AQ48"/>
      <c r="AR48"/>
      <c r="AS48"/>
      <c r="AT48"/>
      <c r="AU48"/>
      <c r="AV48"/>
      <c r="AW48"/>
      <c r="AX48"/>
      <c r="AY48"/>
      <c r="AZ48" s="14"/>
    </row>
    <row r="49" spans="5:52" x14ac:dyDescent="0.2">
      <c r="E49" s="13"/>
      <c r="F49"/>
      <c r="G49"/>
      <c r="H49"/>
      <c r="I49"/>
      <c r="J49"/>
      <c r="K49"/>
      <c r="L49"/>
      <c r="M49"/>
      <c r="N49"/>
      <c r="O49"/>
      <c r="P49"/>
      <c r="Q49"/>
      <c r="R49"/>
      <c r="S49"/>
      <c r="T49"/>
      <c r="U49"/>
      <c r="V49"/>
      <c r="W49"/>
      <c r="X49"/>
      <c r="Y49"/>
      <c r="Z49"/>
      <c r="AA49"/>
      <c r="AB49"/>
      <c r="AC49"/>
      <c r="AD49"/>
      <c r="AE49"/>
      <c r="AF49"/>
      <c r="AG49"/>
      <c r="AH49"/>
      <c r="AI49"/>
      <c r="AJ49"/>
      <c r="AK49"/>
      <c r="AL49"/>
      <c r="AM49"/>
      <c r="AN49"/>
      <c r="AO49"/>
      <c r="AP49"/>
      <c r="AQ49"/>
      <c r="AR49"/>
      <c r="AS49"/>
      <c r="AT49"/>
      <c r="AU49"/>
      <c r="AV49"/>
      <c r="AW49"/>
      <c r="AX49"/>
      <c r="AY49"/>
      <c r="AZ49" s="14"/>
    </row>
    <row r="50" spans="5:52" x14ac:dyDescent="0.2">
      <c r="E50" s="13"/>
      <c r="F50"/>
      <c r="G50"/>
      <c r="H50"/>
      <c r="I50"/>
      <c r="J50"/>
      <c r="K50"/>
      <c r="L50"/>
      <c r="M50"/>
      <c r="N50"/>
      <c r="O50"/>
      <c r="P50"/>
      <c r="Q50"/>
      <c r="R50"/>
      <c r="S50"/>
      <c r="T50"/>
      <c r="U50"/>
      <c r="V50"/>
      <c r="W50"/>
      <c r="X50"/>
      <c r="Y50"/>
      <c r="Z50"/>
      <c r="AA50"/>
      <c r="AB50"/>
      <c r="AC50"/>
      <c r="AD50"/>
      <c r="AE50"/>
      <c r="AF50"/>
      <c r="AG50"/>
      <c r="AH50"/>
      <c r="AI50"/>
      <c r="AJ50"/>
      <c r="AK50"/>
      <c r="AL50"/>
      <c r="AM50"/>
      <c r="AN50"/>
      <c r="AO50"/>
      <c r="AP50"/>
      <c r="AQ50"/>
      <c r="AR50"/>
      <c r="AS50"/>
      <c r="AT50"/>
      <c r="AU50"/>
      <c r="AV50"/>
      <c r="AW50"/>
      <c r="AX50"/>
      <c r="AY50"/>
      <c r="AZ50" s="14"/>
    </row>
    <row r="51" spans="5:52" x14ac:dyDescent="0.2">
      <c r="E51" s="13"/>
      <c r="F51"/>
      <c r="G51"/>
      <c r="H51"/>
      <c r="I51"/>
      <c r="J51"/>
      <c r="K51"/>
      <c r="L51"/>
      <c r="M51"/>
      <c r="N51"/>
      <c r="O51"/>
      <c r="P51"/>
      <c r="Q51"/>
      <c r="R51"/>
      <c r="S51"/>
      <c r="T51"/>
      <c r="U51"/>
      <c r="V51"/>
      <c r="W51"/>
      <c r="X51"/>
      <c r="Y51"/>
      <c r="Z51"/>
      <c r="AA51"/>
      <c r="AB51"/>
      <c r="AC51"/>
      <c r="AD51"/>
      <c r="AE51"/>
      <c r="AF51"/>
      <c r="AG51"/>
      <c r="AH51"/>
      <c r="AI51"/>
      <c r="AJ51"/>
      <c r="AK51"/>
      <c r="AL51"/>
      <c r="AM51"/>
      <c r="AN51"/>
      <c r="AO51"/>
      <c r="AP51"/>
      <c r="AQ51"/>
      <c r="AR51"/>
      <c r="AS51"/>
      <c r="AT51"/>
      <c r="AU51"/>
      <c r="AV51"/>
      <c r="AW51"/>
      <c r="AX51"/>
      <c r="AY51"/>
      <c r="AZ51" s="14"/>
    </row>
    <row r="52" spans="5:52" x14ac:dyDescent="0.2">
      <c r="E52" s="13"/>
      <c r="F52"/>
      <c r="G52"/>
      <c r="H52"/>
      <c r="I52"/>
      <c r="J52"/>
      <c r="K52"/>
      <c r="L52"/>
      <c r="M52"/>
      <c r="N52"/>
      <c r="O52"/>
      <c r="P52"/>
      <c r="Q52"/>
      <c r="R52"/>
      <c r="S52"/>
      <c r="T52"/>
      <c r="U52"/>
      <c r="V52"/>
      <c r="W52"/>
      <c r="X52"/>
      <c r="Y52"/>
      <c r="Z52"/>
      <c r="AA52"/>
      <c r="AB52"/>
      <c r="AC52"/>
      <c r="AD52"/>
      <c r="AE52"/>
      <c r="AF52"/>
      <c r="AG52"/>
      <c r="AH52"/>
      <c r="AI52"/>
      <c r="AJ52"/>
      <c r="AK52"/>
      <c r="AL52"/>
      <c r="AM52"/>
      <c r="AN52"/>
      <c r="AO52"/>
      <c r="AP52"/>
      <c r="AQ52"/>
      <c r="AR52"/>
      <c r="AS52"/>
      <c r="AT52"/>
      <c r="AU52"/>
      <c r="AV52"/>
      <c r="AW52"/>
      <c r="AX52"/>
      <c r="AY52"/>
      <c r="AZ52" s="14"/>
    </row>
    <row r="53" spans="5:52" x14ac:dyDescent="0.2">
      <c r="E53" s="13"/>
      <c r="F53"/>
      <c r="G53"/>
      <c r="H53"/>
      <c r="I53"/>
      <c r="J53"/>
      <c r="K53"/>
      <c r="L53"/>
      <c r="M53"/>
      <c r="N53"/>
      <c r="O53"/>
      <c r="P53"/>
      <c r="Q53"/>
      <c r="R53"/>
      <c r="S53"/>
      <c r="T53"/>
      <c r="U53"/>
      <c r="V53"/>
      <c r="W53"/>
      <c r="X53"/>
      <c r="Y53"/>
      <c r="Z53"/>
      <c r="AA53"/>
      <c r="AB53"/>
      <c r="AC53"/>
      <c r="AD53"/>
      <c r="AE53"/>
      <c r="AF53"/>
      <c r="AG53"/>
      <c r="AH53"/>
      <c r="AI53"/>
      <c r="AJ53"/>
      <c r="AK53"/>
      <c r="AL53"/>
      <c r="AM53"/>
      <c r="AN53"/>
      <c r="AO53"/>
      <c r="AP53"/>
      <c r="AQ53"/>
      <c r="AR53"/>
      <c r="AS53"/>
      <c r="AT53"/>
      <c r="AU53"/>
      <c r="AV53"/>
      <c r="AW53"/>
      <c r="AX53"/>
      <c r="AY53"/>
      <c r="AZ53" s="14"/>
    </row>
    <row r="54" spans="5:52" x14ac:dyDescent="0.2">
      <c r="E54" s="13"/>
      <c r="F54"/>
      <c r="G54"/>
      <c r="H54"/>
      <c r="I54"/>
      <c r="J54"/>
      <c r="K54"/>
      <c r="L54"/>
      <c r="M54"/>
      <c r="N54"/>
      <c r="O54"/>
      <c r="P54"/>
      <c r="Q54"/>
      <c r="R54"/>
      <c r="S54"/>
      <c r="T54"/>
      <c r="U54"/>
      <c r="V54"/>
      <c r="W54"/>
      <c r="X54"/>
      <c r="Y54"/>
      <c r="Z54"/>
      <c r="AA54"/>
      <c r="AB54"/>
      <c r="AC54"/>
      <c r="AD54"/>
      <c r="AE54"/>
      <c r="AF54"/>
      <c r="AG54"/>
      <c r="AH54"/>
      <c r="AI54"/>
      <c r="AJ54"/>
      <c r="AK54"/>
      <c r="AL54"/>
      <c r="AM54"/>
      <c r="AN54"/>
      <c r="AO54"/>
      <c r="AP54"/>
      <c r="AQ54"/>
      <c r="AR54"/>
      <c r="AS54"/>
      <c r="AT54"/>
      <c r="AU54"/>
      <c r="AV54"/>
      <c r="AW54"/>
      <c r="AX54"/>
      <c r="AY54"/>
      <c r="AZ54" s="14"/>
    </row>
    <row r="55" spans="5:52" x14ac:dyDescent="0.2">
      <c r="E55" s="13"/>
      <c r="F55"/>
      <c r="G55"/>
      <c r="H55"/>
      <c r="I55"/>
      <c r="J55"/>
      <c r="K55"/>
      <c r="L55"/>
      <c r="M55"/>
      <c r="N55"/>
      <c r="O55"/>
      <c r="P55"/>
      <c r="Q55"/>
      <c r="R55"/>
      <c r="S55"/>
      <c r="T55"/>
      <c r="U55"/>
      <c r="V55"/>
      <c r="W55"/>
      <c r="X55"/>
      <c r="Y55"/>
      <c r="Z55"/>
      <c r="AA55"/>
      <c r="AB55"/>
      <c r="AC55"/>
      <c r="AD55"/>
      <c r="AE55"/>
      <c r="AF55"/>
      <c r="AG55"/>
      <c r="AH55"/>
      <c r="AI55"/>
      <c r="AJ55"/>
      <c r="AK55"/>
      <c r="AL55"/>
      <c r="AM55"/>
      <c r="AN55"/>
      <c r="AO55"/>
      <c r="AP55"/>
      <c r="AQ55"/>
      <c r="AR55"/>
      <c r="AS55"/>
      <c r="AT55"/>
      <c r="AU55"/>
      <c r="AV55"/>
      <c r="AW55"/>
      <c r="AX55"/>
      <c r="AY55"/>
      <c r="AZ55" s="14"/>
    </row>
    <row r="56" spans="5:52" x14ac:dyDescent="0.2">
      <c r="E56" s="13"/>
      <c r="F56"/>
      <c r="G56"/>
      <c r="H56"/>
      <c r="I56"/>
      <c r="J56"/>
      <c r="K56"/>
      <c r="L56"/>
      <c r="M56"/>
      <c r="N56"/>
      <c r="O56"/>
      <c r="P56"/>
      <c r="Q56"/>
      <c r="R56"/>
      <c r="S56"/>
      <c r="T56"/>
      <c r="U56"/>
      <c r="V56"/>
      <c r="W56"/>
      <c r="X56"/>
      <c r="Y56"/>
      <c r="Z56"/>
      <c r="AA56"/>
      <c r="AB56"/>
      <c r="AC56"/>
      <c r="AD56"/>
      <c r="AE56"/>
      <c r="AF56"/>
      <c r="AG56"/>
      <c r="AH56"/>
      <c r="AI56"/>
      <c r="AJ56"/>
      <c r="AK56"/>
      <c r="AL56"/>
      <c r="AM56"/>
      <c r="AN56"/>
      <c r="AO56"/>
      <c r="AP56"/>
      <c r="AQ56"/>
      <c r="AR56"/>
      <c r="AS56"/>
      <c r="AT56"/>
      <c r="AU56"/>
      <c r="AV56"/>
      <c r="AW56"/>
      <c r="AX56"/>
      <c r="AY56"/>
      <c r="AZ56" s="14"/>
    </row>
    <row r="57" spans="5:52" x14ac:dyDescent="0.2">
      <c r="E57" s="13"/>
      <c r="F57"/>
      <c r="G57"/>
      <c r="H57"/>
      <c r="I57"/>
      <c r="J57"/>
      <c r="K57"/>
      <c r="L57"/>
      <c r="M57"/>
      <c r="N57"/>
      <c r="O57"/>
      <c r="P57"/>
      <c r="Q57"/>
      <c r="R57"/>
      <c r="S57"/>
      <c r="T57"/>
      <c r="U57"/>
      <c r="V57"/>
      <c r="W57"/>
      <c r="X57"/>
      <c r="Y57"/>
      <c r="Z57"/>
      <c r="AA57"/>
      <c r="AB57"/>
      <c r="AC57"/>
      <c r="AD57"/>
      <c r="AE57"/>
      <c r="AF57"/>
      <c r="AG57"/>
      <c r="AH57"/>
      <c r="AI57"/>
      <c r="AJ57"/>
      <c r="AK57"/>
      <c r="AL57"/>
      <c r="AM57"/>
      <c r="AN57"/>
      <c r="AO57"/>
      <c r="AP57"/>
      <c r="AQ57"/>
      <c r="AR57"/>
      <c r="AS57"/>
      <c r="AT57"/>
      <c r="AU57"/>
      <c r="AV57"/>
      <c r="AW57"/>
      <c r="AX57"/>
      <c r="AY57"/>
      <c r="AZ57" s="14"/>
    </row>
    <row r="58" spans="5:52" x14ac:dyDescent="0.2">
      <c r="E58" s="13"/>
      <c r="F58"/>
      <c r="G58"/>
      <c r="H58"/>
      <c r="I58"/>
      <c r="J58"/>
      <c r="K58"/>
      <c r="L58"/>
      <c r="M58"/>
      <c r="N58"/>
      <c r="O58"/>
      <c r="P58"/>
      <c r="Q58"/>
      <c r="R58"/>
      <c r="S58"/>
      <c r="T58"/>
      <c r="U58"/>
      <c r="V58"/>
      <c r="W58"/>
      <c r="X58"/>
      <c r="Y58"/>
      <c r="Z58"/>
      <c r="AA58"/>
      <c r="AB58"/>
      <c r="AC58"/>
      <c r="AD58"/>
      <c r="AE58"/>
      <c r="AF58"/>
      <c r="AG58"/>
      <c r="AH58"/>
      <c r="AI58"/>
      <c r="AJ58"/>
      <c r="AK58"/>
      <c r="AL58"/>
      <c r="AM58"/>
      <c r="AN58"/>
      <c r="AO58"/>
      <c r="AP58"/>
      <c r="AQ58"/>
      <c r="AR58"/>
      <c r="AS58"/>
      <c r="AT58"/>
      <c r="AU58"/>
      <c r="AV58"/>
      <c r="AW58"/>
      <c r="AX58"/>
      <c r="AY58"/>
      <c r="AZ58" s="14"/>
    </row>
    <row r="59" spans="5:52" x14ac:dyDescent="0.2">
      <c r="E59" s="13"/>
      <c r="F59"/>
      <c r="G59"/>
      <c r="H59"/>
      <c r="I59"/>
      <c r="J59"/>
      <c r="K59"/>
      <c r="L59"/>
      <c r="M59"/>
      <c r="N59"/>
      <c r="O59"/>
      <c r="P59"/>
      <c r="Q59"/>
      <c r="R59"/>
      <c r="S59"/>
      <c r="T59"/>
      <c r="U59"/>
      <c r="V59"/>
      <c r="W59"/>
      <c r="X59"/>
      <c r="Y59"/>
      <c r="Z59"/>
      <c r="AA59"/>
      <c r="AB59"/>
      <c r="AC59"/>
      <c r="AD59"/>
      <c r="AE59"/>
      <c r="AF59"/>
      <c r="AG59"/>
      <c r="AH59"/>
      <c r="AI59"/>
      <c r="AJ59"/>
      <c r="AK59"/>
      <c r="AL59"/>
      <c r="AM59"/>
      <c r="AN59"/>
      <c r="AO59"/>
      <c r="AP59"/>
      <c r="AQ59"/>
      <c r="AR59"/>
      <c r="AS59"/>
      <c r="AT59"/>
      <c r="AU59"/>
      <c r="AV59"/>
      <c r="AW59"/>
      <c r="AX59"/>
      <c r="AY59"/>
      <c r="AZ59" s="14"/>
    </row>
    <row r="60" spans="5:52" x14ac:dyDescent="0.2">
      <c r="E60" s="13"/>
      <c r="F60"/>
      <c r="G60"/>
      <c r="H60"/>
      <c r="I60"/>
      <c r="J60"/>
      <c r="K60"/>
      <c r="L60"/>
      <c r="M60"/>
      <c r="N60"/>
      <c r="O60"/>
      <c r="P60"/>
      <c r="Q60"/>
      <c r="R60"/>
      <c r="S60"/>
      <c r="T60"/>
      <c r="U60"/>
      <c r="V60"/>
      <c r="W60"/>
      <c r="X60"/>
      <c r="Y60"/>
      <c r="Z60"/>
      <c r="AA60"/>
      <c r="AB60"/>
      <c r="AC60"/>
      <c r="AD60"/>
      <c r="AE60"/>
      <c r="AF60"/>
      <c r="AG60"/>
      <c r="AH60"/>
      <c r="AI60"/>
      <c r="AJ60"/>
      <c r="AK60"/>
      <c r="AL60"/>
      <c r="AM60"/>
      <c r="AN60"/>
      <c r="AO60"/>
      <c r="AP60"/>
      <c r="AQ60"/>
      <c r="AR60"/>
      <c r="AS60"/>
      <c r="AT60"/>
      <c r="AU60"/>
      <c r="AV60"/>
      <c r="AW60"/>
      <c r="AX60"/>
      <c r="AY60"/>
      <c r="AZ60" s="14"/>
    </row>
    <row r="61" spans="5:52" x14ac:dyDescent="0.2">
      <c r="E61" s="13"/>
      <c r="F61"/>
      <c r="G61"/>
      <c r="H61"/>
      <c r="I61"/>
      <c r="J61"/>
      <c r="K61"/>
      <c r="L61"/>
      <c r="M61"/>
      <c r="N61"/>
      <c r="O61"/>
      <c r="P61"/>
      <c r="Q61"/>
      <c r="R61"/>
      <c r="S61"/>
      <c r="T61"/>
      <c r="U61"/>
      <c r="V61"/>
      <c r="W61"/>
      <c r="X61"/>
      <c r="Y61"/>
      <c r="Z61"/>
      <c r="AA61"/>
      <c r="AB61"/>
      <c r="AC61"/>
      <c r="AD61"/>
      <c r="AE61"/>
      <c r="AF61"/>
      <c r="AG61"/>
      <c r="AH61"/>
      <c r="AI61"/>
      <c r="AJ61"/>
      <c r="AK61"/>
      <c r="AL61"/>
      <c r="AM61"/>
      <c r="AN61"/>
      <c r="AO61"/>
      <c r="AP61"/>
      <c r="AQ61"/>
      <c r="AR61"/>
      <c r="AS61"/>
      <c r="AT61"/>
      <c r="AU61"/>
      <c r="AV61"/>
      <c r="AW61"/>
      <c r="AX61"/>
      <c r="AY61"/>
      <c r="AZ61" s="14"/>
    </row>
    <row r="62" spans="5:52" x14ac:dyDescent="0.2">
      <c r="E62" s="13"/>
      <c r="F62"/>
      <c r="G62"/>
      <c r="H62"/>
      <c r="I62"/>
      <c r="J62"/>
      <c r="K62"/>
      <c r="L62"/>
      <c r="M62"/>
      <c r="N62"/>
      <c r="O62"/>
      <c r="P62"/>
      <c r="Q62"/>
      <c r="R62"/>
      <c r="S62"/>
      <c r="T62"/>
      <c r="U62"/>
      <c r="V62"/>
      <c r="W62"/>
      <c r="X62"/>
      <c r="Y62"/>
      <c r="Z62"/>
      <c r="AA62"/>
      <c r="AB62"/>
      <c r="AC62"/>
      <c r="AD62"/>
      <c r="AE62"/>
      <c r="AF62"/>
      <c r="AG62"/>
      <c r="AH62"/>
      <c r="AI62"/>
      <c r="AJ62"/>
      <c r="AK62"/>
      <c r="AL62"/>
      <c r="AM62"/>
      <c r="AN62"/>
      <c r="AO62"/>
      <c r="AP62"/>
      <c r="AQ62"/>
      <c r="AR62"/>
      <c r="AS62"/>
      <c r="AT62"/>
      <c r="AU62"/>
      <c r="AV62"/>
      <c r="AW62"/>
      <c r="AX62"/>
      <c r="AY62"/>
      <c r="AZ62" s="14"/>
    </row>
    <row r="63" spans="5:52" x14ac:dyDescent="0.2">
      <c r="E63" s="13"/>
      <c r="F63"/>
      <c r="G63"/>
      <c r="H63"/>
      <c r="I63"/>
      <c r="J63"/>
      <c r="K63"/>
      <c r="L63"/>
      <c r="M63"/>
      <c r="N63"/>
      <c r="O63"/>
      <c r="P63"/>
      <c r="Q63"/>
      <c r="R63"/>
      <c r="S63"/>
      <c r="T63"/>
      <c r="U63"/>
      <c r="V63"/>
      <c r="W63"/>
      <c r="X63"/>
      <c r="Y63"/>
      <c r="Z63"/>
      <c r="AA63"/>
      <c r="AB63"/>
      <c r="AC63"/>
      <c r="AD63"/>
      <c r="AE63"/>
      <c r="AF63"/>
      <c r="AG63"/>
      <c r="AH63"/>
      <c r="AI63"/>
      <c r="AJ63"/>
      <c r="AK63"/>
      <c r="AL63"/>
      <c r="AM63"/>
      <c r="AN63"/>
      <c r="AO63"/>
      <c r="AP63"/>
      <c r="AQ63"/>
      <c r="AR63"/>
      <c r="AS63"/>
      <c r="AT63"/>
      <c r="AU63"/>
      <c r="AV63"/>
      <c r="AW63"/>
      <c r="AX63"/>
      <c r="AY63"/>
      <c r="AZ63" s="14"/>
    </row>
    <row r="64" spans="5:52" x14ac:dyDescent="0.2">
      <c r="E64" s="13"/>
      <c r="F64"/>
      <c r="G64"/>
      <c r="H64"/>
      <c r="I64"/>
      <c r="J64"/>
      <c r="K64"/>
      <c r="L64"/>
      <c r="M64"/>
      <c r="N64"/>
      <c r="O64"/>
      <c r="P64"/>
      <c r="Q64"/>
      <c r="R64"/>
      <c r="S64"/>
      <c r="T64"/>
      <c r="U64"/>
      <c r="V64"/>
      <c r="W64"/>
      <c r="X64"/>
      <c r="Y64"/>
      <c r="Z64"/>
      <c r="AA64"/>
      <c r="AB64"/>
      <c r="AC64"/>
      <c r="AD64"/>
      <c r="AE64"/>
      <c r="AF64"/>
      <c r="AG64"/>
      <c r="AH64"/>
      <c r="AI64"/>
      <c r="AJ64"/>
      <c r="AK64"/>
      <c r="AL64"/>
      <c r="AM64"/>
      <c r="AN64"/>
      <c r="AO64"/>
      <c r="AP64"/>
      <c r="AQ64"/>
      <c r="AR64"/>
      <c r="AS64"/>
      <c r="AT64"/>
      <c r="AU64"/>
      <c r="AV64"/>
      <c r="AW64"/>
      <c r="AX64"/>
      <c r="AY64"/>
      <c r="AZ64" s="14"/>
    </row>
    <row r="65" spans="5:52" x14ac:dyDescent="0.2">
      <c r="E65" s="13"/>
      <c r="F65"/>
      <c r="G65"/>
      <c r="H65"/>
      <c r="I65"/>
      <c r="J65"/>
      <c r="K65"/>
      <c r="L65"/>
      <c r="M65"/>
      <c r="N65"/>
      <c r="O65"/>
      <c r="P65"/>
      <c r="Q65"/>
      <c r="R65"/>
      <c r="S65"/>
      <c r="T65"/>
      <c r="U65"/>
      <c r="V65"/>
      <c r="W65"/>
      <c r="X65"/>
      <c r="Y65"/>
      <c r="Z65"/>
      <c r="AA65"/>
      <c r="AB65"/>
      <c r="AC65"/>
      <c r="AD65"/>
      <c r="AE65"/>
      <c r="AF65"/>
      <c r="AG65"/>
      <c r="AH65"/>
      <c r="AI65"/>
      <c r="AJ65"/>
      <c r="AK65"/>
      <c r="AL65"/>
      <c r="AM65"/>
      <c r="AN65"/>
      <c r="AO65"/>
      <c r="AP65"/>
      <c r="AQ65"/>
      <c r="AR65"/>
      <c r="AS65"/>
      <c r="AT65"/>
      <c r="AU65"/>
      <c r="AV65"/>
      <c r="AW65"/>
      <c r="AX65"/>
      <c r="AY65"/>
      <c r="AZ65" s="14"/>
    </row>
    <row r="66" spans="5:52" x14ac:dyDescent="0.2">
      <c r="E66" s="13"/>
      <c r="F66"/>
      <c r="G66"/>
      <c r="H66"/>
      <c r="I66"/>
      <c r="J66"/>
      <c r="K66"/>
      <c r="L66"/>
      <c r="M66"/>
      <c r="N66"/>
      <c r="O66"/>
      <c r="P66"/>
      <c r="Q66"/>
      <c r="R66"/>
      <c r="S66"/>
      <c r="T66"/>
      <c r="U66"/>
      <c r="V66"/>
      <c r="W66"/>
      <c r="X66"/>
      <c r="Y66"/>
      <c r="Z66"/>
      <c r="AA66"/>
      <c r="AB66"/>
      <c r="AC66"/>
      <c r="AD66"/>
      <c r="AE66"/>
      <c r="AF66"/>
      <c r="AG66"/>
      <c r="AH66"/>
      <c r="AI66"/>
      <c r="AJ66"/>
      <c r="AK66"/>
      <c r="AL66"/>
      <c r="AM66"/>
      <c r="AN66"/>
      <c r="AO66"/>
      <c r="AP66"/>
      <c r="AQ66"/>
      <c r="AR66"/>
      <c r="AS66"/>
      <c r="AT66"/>
      <c r="AU66"/>
      <c r="AV66"/>
      <c r="AW66"/>
      <c r="AX66"/>
      <c r="AY66"/>
      <c r="AZ66" s="14"/>
    </row>
    <row r="67" spans="5:52" x14ac:dyDescent="0.2">
      <c r="E67" s="13"/>
      <c r="F67"/>
      <c r="G67"/>
      <c r="H67"/>
      <c r="I67"/>
      <c r="J67"/>
      <c r="K67"/>
      <c r="L67"/>
      <c r="M67"/>
      <c r="N67"/>
      <c r="O67"/>
      <c r="P67"/>
      <c r="Q67"/>
      <c r="R67"/>
      <c r="S67"/>
      <c r="T67"/>
      <c r="U67"/>
      <c r="V67"/>
      <c r="W67"/>
      <c r="X67"/>
      <c r="Y67"/>
      <c r="Z67"/>
      <c r="AA67"/>
      <c r="AB67"/>
      <c r="AC67"/>
      <c r="AD67"/>
      <c r="AE67"/>
      <c r="AF67"/>
      <c r="AG67"/>
      <c r="AH67"/>
      <c r="AI67"/>
      <c r="AJ67"/>
      <c r="AK67"/>
      <c r="AL67"/>
      <c r="AM67"/>
      <c r="AN67"/>
      <c r="AO67"/>
      <c r="AP67"/>
      <c r="AQ67"/>
      <c r="AR67"/>
      <c r="AS67"/>
      <c r="AT67"/>
      <c r="AU67"/>
      <c r="AV67"/>
      <c r="AW67"/>
      <c r="AX67"/>
      <c r="AY67"/>
      <c r="AZ67" s="14"/>
    </row>
    <row r="68" spans="5:52" x14ac:dyDescent="0.2">
      <c r="E68" s="13"/>
      <c r="F68"/>
      <c r="G68"/>
      <c r="H68"/>
      <c r="I68"/>
      <c r="J68"/>
      <c r="K68"/>
      <c r="L68"/>
      <c r="M68"/>
      <c r="N68"/>
      <c r="O68"/>
      <c r="P68"/>
      <c r="Q68"/>
      <c r="R68"/>
      <c r="S68"/>
      <c r="T68"/>
      <c r="U68"/>
      <c r="V68"/>
      <c r="W68"/>
      <c r="X68"/>
      <c r="Y68"/>
      <c r="Z68"/>
      <c r="AA68"/>
      <c r="AB68"/>
      <c r="AC68"/>
      <c r="AD68"/>
      <c r="AE68"/>
      <c r="AF68"/>
      <c r="AG68"/>
      <c r="AH68"/>
      <c r="AI68"/>
      <c r="AJ68"/>
      <c r="AK68"/>
      <c r="AL68"/>
      <c r="AM68"/>
      <c r="AN68"/>
      <c r="AO68"/>
      <c r="AP68"/>
      <c r="AQ68"/>
      <c r="AR68"/>
      <c r="AS68"/>
      <c r="AT68"/>
      <c r="AU68"/>
      <c r="AV68"/>
      <c r="AW68"/>
      <c r="AX68"/>
      <c r="AY68"/>
      <c r="AZ68" s="14"/>
    </row>
    <row r="69" spans="5:52" x14ac:dyDescent="0.2">
      <c r="E69" s="13"/>
      <c r="F69"/>
      <c r="G69"/>
      <c r="H69"/>
      <c r="I69"/>
      <c r="J69"/>
      <c r="K69"/>
      <c r="L69"/>
      <c r="M69"/>
      <c r="N69"/>
      <c r="O69"/>
      <c r="P69"/>
      <c r="Q69"/>
      <c r="R69"/>
      <c r="S69"/>
      <c r="T69"/>
      <c r="U69"/>
      <c r="V69"/>
      <c r="W69"/>
      <c r="X69"/>
      <c r="Y69"/>
      <c r="Z69"/>
      <c r="AA69"/>
      <c r="AB69"/>
      <c r="AC69"/>
      <c r="AD69"/>
      <c r="AE69"/>
      <c r="AF69"/>
      <c r="AG69"/>
      <c r="AH69"/>
      <c r="AI69"/>
      <c r="AJ69"/>
      <c r="AK69"/>
      <c r="AL69"/>
      <c r="AM69"/>
      <c r="AN69"/>
      <c r="AO69"/>
      <c r="AP69"/>
      <c r="AQ69"/>
      <c r="AR69"/>
      <c r="AS69"/>
      <c r="AT69"/>
      <c r="AU69"/>
      <c r="AV69"/>
      <c r="AW69"/>
      <c r="AX69"/>
      <c r="AY69"/>
      <c r="AZ69" s="14"/>
    </row>
    <row r="70" spans="5:52" x14ac:dyDescent="0.2">
      <c r="E70" s="13"/>
      <c r="F70"/>
      <c r="G70"/>
      <c r="H70"/>
      <c r="I70"/>
      <c r="J70"/>
      <c r="K70"/>
      <c r="L70"/>
      <c r="M70"/>
      <c r="N70"/>
      <c r="O70"/>
      <c r="P70"/>
      <c r="Q70"/>
      <c r="R70"/>
      <c r="S70"/>
      <c r="T70"/>
      <c r="U70"/>
      <c r="V70"/>
      <c r="W70"/>
      <c r="X70"/>
      <c r="Y70"/>
      <c r="Z70"/>
      <c r="AA70"/>
      <c r="AB70"/>
      <c r="AC70"/>
      <c r="AD70"/>
      <c r="AE70"/>
      <c r="AF70"/>
      <c r="AG70"/>
      <c r="AH70"/>
      <c r="AI70"/>
      <c r="AJ70"/>
      <c r="AK70"/>
      <c r="AL70"/>
      <c r="AM70"/>
      <c r="AN70"/>
      <c r="AO70"/>
      <c r="AP70"/>
      <c r="AQ70"/>
      <c r="AR70"/>
      <c r="AS70"/>
      <c r="AT70"/>
      <c r="AU70"/>
      <c r="AV70"/>
      <c r="AW70"/>
      <c r="AX70"/>
      <c r="AY70"/>
      <c r="AZ70" s="14"/>
    </row>
    <row r="71" spans="5:52" x14ac:dyDescent="0.2">
      <c r="E71" s="13"/>
      <c r="F71"/>
      <c r="G71"/>
      <c r="H71"/>
      <c r="I71"/>
      <c r="J71"/>
      <c r="K71"/>
      <c r="L71"/>
      <c r="M71"/>
      <c r="N71"/>
      <c r="O71"/>
      <c r="P71"/>
      <c r="Q71"/>
      <c r="R71"/>
      <c r="S71"/>
      <c r="T71"/>
      <c r="U71"/>
      <c r="V71"/>
      <c r="W71"/>
      <c r="X71"/>
      <c r="Y71"/>
      <c r="Z71"/>
      <c r="AA71"/>
      <c r="AB71"/>
      <c r="AC71"/>
      <c r="AD71"/>
      <c r="AE71"/>
      <c r="AF71"/>
      <c r="AG71"/>
      <c r="AH71"/>
      <c r="AI71"/>
      <c r="AJ71"/>
      <c r="AK71"/>
      <c r="AL71"/>
      <c r="AM71"/>
      <c r="AN71"/>
      <c r="AO71"/>
      <c r="AP71"/>
      <c r="AQ71"/>
      <c r="AR71"/>
      <c r="AS71"/>
      <c r="AT71"/>
      <c r="AU71"/>
      <c r="AV71"/>
      <c r="AW71"/>
      <c r="AX71"/>
      <c r="AY71"/>
      <c r="AZ71" s="14"/>
    </row>
    <row r="72" spans="5:52" x14ac:dyDescent="0.2">
      <c r="E72" s="13"/>
      <c r="F72"/>
      <c r="G72"/>
      <c r="H72"/>
      <c r="I72"/>
      <c r="J72"/>
      <c r="K72"/>
      <c r="L72"/>
      <c r="M72"/>
      <c r="N72"/>
      <c r="O72"/>
      <c r="P72"/>
      <c r="Q72"/>
      <c r="R72"/>
      <c r="S72"/>
      <c r="T72"/>
      <c r="U72"/>
      <c r="V72"/>
      <c r="W72"/>
      <c r="X72"/>
      <c r="Y72"/>
      <c r="Z72"/>
      <c r="AA72"/>
      <c r="AB72"/>
      <c r="AC72"/>
      <c r="AD72"/>
      <c r="AE72"/>
      <c r="AF72"/>
      <c r="AG72"/>
      <c r="AH72"/>
      <c r="AI72"/>
      <c r="AJ72"/>
      <c r="AK72"/>
      <c r="AL72"/>
      <c r="AM72"/>
      <c r="AN72"/>
      <c r="AO72"/>
      <c r="AP72"/>
      <c r="AQ72"/>
      <c r="AR72"/>
      <c r="AS72"/>
      <c r="AT72"/>
      <c r="AU72"/>
      <c r="AV72"/>
      <c r="AW72"/>
      <c r="AX72"/>
      <c r="AY72"/>
      <c r="AZ72" s="14"/>
    </row>
    <row r="73" spans="5:52" x14ac:dyDescent="0.2">
      <c r="E73" s="13"/>
      <c r="F73"/>
      <c r="G73"/>
      <c r="H73"/>
      <c r="I73"/>
      <c r="J73"/>
      <c r="K73"/>
      <c r="L73"/>
      <c r="M73"/>
      <c r="N73"/>
      <c r="O73"/>
      <c r="P73"/>
      <c r="Q73"/>
      <c r="R73"/>
      <c r="S73"/>
      <c r="T73"/>
      <c r="U73"/>
      <c r="V73"/>
      <c r="W73"/>
      <c r="X73"/>
      <c r="Y73"/>
      <c r="Z73"/>
      <c r="AA73"/>
      <c r="AB73"/>
      <c r="AC73"/>
      <c r="AD73"/>
      <c r="AE73"/>
      <c r="AF73"/>
      <c r="AG73"/>
      <c r="AH73"/>
      <c r="AI73"/>
      <c r="AJ73"/>
      <c r="AK73"/>
      <c r="AL73"/>
      <c r="AM73"/>
      <c r="AN73"/>
      <c r="AO73"/>
      <c r="AP73"/>
      <c r="AQ73"/>
      <c r="AR73"/>
      <c r="AS73"/>
      <c r="AT73"/>
      <c r="AU73"/>
      <c r="AV73"/>
      <c r="AW73"/>
      <c r="AX73"/>
      <c r="AY73"/>
      <c r="AZ73" s="14"/>
    </row>
    <row r="74" spans="5:52" x14ac:dyDescent="0.2">
      <c r="E74" s="13"/>
      <c r="F74"/>
      <c r="G74"/>
      <c r="H74"/>
      <c r="I74"/>
      <c r="J74"/>
      <c r="K74"/>
      <c r="L74"/>
      <c r="M74"/>
      <c r="N74"/>
      <c r="O74"/>
      <c r="P74"/>
      <c r="Q74"/>
      <c r="R74"/>
      <c r="S74"/>
      <c r="T74"/>
      <c r="U74"/>
      <c r="V74"/>
      <c r="W74"/>
      <c r="X74"/>
      <c r="Y74"/>
      <c r="Z74"/>
      <c r="AA74"/>
      <c r="AB74"/>
      <c r="AC74"/>
      <c r="AD74"/>
      <c r="AE74"/>
      <c r="AF74"/>
      <c r="AG74"/>
      <c r="AH74"/>
      <c r="AI74"/>
      <c r="AJ74"/>
      <c r="AK74"/>
      <c r="AL74"/>
      <c r="AM74"/>
      <c r="AN74"/>
      <c r="AO74"/>
      <c r="AP74"/>
      <c r="AQ74"/>
      <c r="AR74"/>
      <c r="AS74"/>
      <c r="AT74"/>
      <c r="AU74"/>
      <c r="AV74"/>
      <c r="AW74"/>
      <c r="AX74"/>
      <c r="AY74"/>
      <c r="AZ74" s="14"/>
    </row>
    <row r="75" spans="5:52" x14ac:dyDescent="0.2">
      <c r="E75" s="13"/>
      <c r="F75"/>
      <c r="G75"/>
      <c r="H75"/>
      <c r="I75"/>
      <c r="J75"/>
      <c r="K75"/>
      <c r="L75"/>
      <c r="M75"/>
      <c r="N75"/>
      <c r="O75"/>
      <c r="P75"/>
      <c r="Q75"/>
      <c r="R75"/>
      <c r="S75"/>
      <c r="T75"/>
      <c r="U75"/>
      <c r="V75"/>
      <c r="W75"/>
      <c r="X75"/>
      <c r="Y75"/>
      <c r="Z75"/>
      <c r="AA75"/>
      <c r="AB75"/>
      <c r="AC75"/>
      <c r="AD75"/>
      <c r="AE75"/>
      <c r="AF75"/>
      <c r="AG75"/>
      <c r="AH75"/>
      <c r="AI75"/>
      <c r="AJ75"/>
      <c r="AK75"/>
      <c r="AL75"/>
      <c r="AM75"/>
      <c r="AN75"/>
      <c r="AO75"/>
      <c r="AP75"/>
      <c r="AQ75"/>
      <c r="AR75"/>
      <c r="AS75"/>
      <c r="AT75"/>
      <c r="AU75"/>
      <c r="AV75"/>
      <c r="AW75"/>
      <c r="AX75"/>
      <c r="AY75"/>
      <c r="AZ75" s="14"/>
    </row>
    <row r="76" spans="5:52" x14ac:dyDescent="0.2">
      <c r="E76" s="13"/>
      <c r="F76"/>
      <c r="G76"/>
      <c r="H76"/>
      <c r="I76"/>
      <c r="J76"/>
      <c r="K76"/>
      <c r="L76"/>
      <c r="M76"/>
      <c r="N76"/>
      <c r="O76"/>
      <c r="P76"/>
      <c r="Q76"/>
      <c r="R76"/>
      <c r="S76"/>
      <c r="T76"/>
      <c r="U76"/>
      <c r="V76"/>
      <c r="W76"/>
      <c r="X76"/>
      <c r="Y76"/>
      <c r="Z76"/>
      <c r="AA76"/>
      <c r="AB76"/>
      <c r="AC76"/>
      <c r="AD76"/>
      <c r="AE76"/>
      <c r="AF76"/>
      <c r="AG76"/>
      <c r="AH76"/>
      <c r="AI76"/>
      <c r="AJ76"/>
      <c r="AK76"/>
      <c r="AL76"/>
      <c r="AM76"/>
      <c r="AN76"/>
      <c r="AO76"/>
      <c r="AP76"/>
      <c r="AQ76"/>
      <c r="AR76"/>
      <c r="AS76"/>
      <c r="AT76"/>
      <c r="AU76"/>
      <c r="AV76"/>
      <c r="AW76"/>
      <c r="AX76"/>
      <c r="AY76"/>
      <c r="AZ76" s="14"/>
    </row>
    <row r="77" spans="5:52" x14ac:dyDescent="0.2">
      <c r="E77" s="13"/>
      <c r="F77"/>
      <c r="G77"/>
      <c r="H77"/>
      <c r="I77"/>
      <c r="J77"/>
      <c r="K77"/>
      <c r="L77"/>
      <c r="M77"/>
      <c r="N77"/>
      <c r="O77"/>
      <c r="P77"/>
      <c r="Q77"/>
      <c r="R77"/>
      <c r="S77"/>
      <c r="T77"/>
      <c r="U77"/>
      <c r="V77"/>
      <c r="W77"/>
      <c r="X77"/>
      <c r="Y77"/>
      <c r="Z77"/>
      <c r="AA77"/>
      <c r="AB77"/>
      <c r="AC77"/>
      <c r="AD77"/>
      <c r="AE77"/>
      <c r="AF77"/>
      <c r="AG77"/>
      <c r="AH77"/>
      <c r="AI77"/>
      <c r="AJ77"/>
      <c r="AK77"/>
      <c r="AL77"/>
      <c r="AM77"/>
      <c r="AN77"/>
      <c r="AO77"/>
      <c r="AP77"/>
      <c r="AQ77"/>
      <c r="AR77"/>
      <c r="AS77"/>
      <c r="AT77"/>
      <c r="AU77"/>
      <c r="AV77"/>
      <c r="AW77"/>
      <c r="AX77"/>
      <c r="AY77"/>
      <c r="AZ77" s="14"/>
    </row>
    <row r="78" spans="5:52" x14ac:dyDescent="0.2">
      <c r="E78" s="13"/>
      <c r="F78"/>
      <c r="G78"/>
      <c r="H78"/>
      <c r="I78"/>
      <c r="J78"/>
      <c r="K78"/>
      <c r="L78"/>
      <c r="M78"/>
      <c r="N78"/>
      <c r="O78"/>
      <c r="P78"/>
      <c r="Q78"/>
      <c r="R78"/>
      <c r="S78"/>
      <c r="T78"/>
      <c r="U78"/>
      <c r="V78"/>
      <c r="W78"/>
      <c r="X78"/>
      <c r="Y78"/>
      <c r="Z78"/>
      <c r="AA78"/>
      <c r="AB78"/>
      <c r="AC78"/>
      <c r="AD78"/>
      <c r="AE78"/>
      <c r="AF78"/>
      <c r="AG78"/>
      <c r="AH78"/>
      <c r="AI78"/>
      <c r="AJ78"/>
      <c r="AK78"/>
      <c r="AL78"/>
      <c r="AM78"/>
      <c r="AN78"/>
      <c r="AO78"/>
      <c r="AP78"/>
      <c r="AQ78"/>
      <c r="AR78"/>
      <c r="AS78"/>
      <c r="AT78"/>
      <c r="AU78"/>
      <c r="AV78"/>
      <c r="AW78"/>
      <c r="AX78"/>
      <c r="AY78"/>
      <c r="AZ78" s="14"/>
    </row>
    <row r="79" spans="5:52" x14ac:dyDescent="0.2">
      <c r="E79" s="13"/>
      <c r="F79"/>
      <c r="G79"/>
      <c r="H79"/>
      <c r="I79"/>
      <c r="J79"/>
      <c r="K79"/>
      <c r="L79"/>
      <c r="M79"/>
      <c r="N79"/>
      <c r="O79"/>
      <c r="P79"/>
      <c r="Q79"/>
      <c r="R79"/>
      <c r="S79"/>
      <c r="T79"/>
      <c r="U79"/>
      <c r="V79"/>
      <c r="W79"/>
      <c r="X79"/>
      <c r="Y79"/>
      <c r="Z79"/>
      <c r="AA79"/>
      <c r="AB79"/>
      <c r="AC79"/>
      <c r="AD79"/>
      <c r="AE79"/>
      <c r="AF79"/>
      <c r="AG79"/>
      <c r="AH79"/>
      <c r="AI79"/>
      <c r="AJ79"/>
      <c r="AK79"/>
      <c r="AL79"/>
      <c r="AM79"/>
      <c r="AN79"/>
      <c r="AO79"/>
      <c r="AP79"/>
      <c r="AQ79"/>
      <c r="AR79"/>
      <c r="AS79"/>
      <c r="AT79"/>
      <c r="AU79"/>
      <c r="AV79"/>
      <c r="AW79"/>
      <c r="AX79"/>
      <c r="AY79"/>
      <c r="AZ79" s="14"/>
    </row>
    <row r="80" spans="5:52" x14ac:dyDescent="0.2">
      <c r="E80" s="13"/>
      <c r="F80"/>
      <c r="G80"/>
      <c r="H80"/>
      <c r="I80"/>
      <c r="J80"/>
      <c r="K80"/>
      <c r="L80"/>
      <c r="M80"/>
      <c r="N80"/>
      <c r="O80"/>
      <c r="P80"/>
      <c r="Q80"/>
      <c r="R80"/>
      <c r="S80"/>
      <c r="T80"/>
      <c r="U80"/>
      <c r="V80"/>
      <c r="W80"/>
      <c r="X80"/>
      <c r="Y80"/>
      <c r="Z80"/>
      <c r="AA80"/>
      <c r="AB80"/>
      <c r="AC80"/>
      <c r="AD80"/>
      <c r="AE80"/>
      <c r="AF80"/>
      <c r="AG80"/>
      <c r="AH80"/>
      <c r="AI80"/>
      <c r="AJ80"/>
      <c r="AK80"/>
      <c r="AL80"/>
      <c r="AM80"/>
      <c r="AN80"/>
      <c r="AO80"/>
      <c r="AP80"/>
      <c r="AQ80"/>
      <c r="AR80"/>
      <c r="AS80"/>
      <c r="AT80"/>
      <c r="AU80"/>
      <c r="AV80"/>
      <c r="AW80"/>
      <c r="AX80"/>
      <c r="AY80"/>
      <c r="AZ80" s="14"/>
    </row>
    <row r="81" spans="5:52" x14ac:dyDescent="0.2">
      <c r="E81" s="13"/>
      <c r="F81"/>
      <c r="G81"/>
      <c r="H81"/>
      <c r="I81"/>
      <c r="J81"/>
      <c r="K81"/>
      <c r="L81"/>
      <c r="M81"/>
      <c r="N81"/>
      <c r="O81"/>
      <c r="P81"/>
      <c r="Q81"/>
      <c r="R81"/>
      <c r="S81"/>
      <c r="T81"/>
      <c r="U81"/>
      <c r="V81"/>
      <c r="W81"/>
      <c r="X81"/>
      <c r="Y81"/>
      <c r="Z81"/>
      <c r="AA81"/>
      <c r="AB81"/>
      <c r="AC81"/>
      <c r="AD81"/>
      <c r="AE81"/>
      <c r="AF81"/>
      <c r="AG81"/>
      <c r="AH81"/>
      <c r="AI81"/>
      <c r="AJ81"/>
      <c r="AK81"/>
      <c r="AL81"/>
      <c r="AM81"/>
      <c r="AN81"/>
      <c r="AO81"/>
      <c r="AP81"/>
      <c r="AQ81"/>
      <c r="AR81"/>
      <c r="AS81"/>
      <c r="AT81"/>
      <c r="AU81"/>
      <c r="AV81"/>
      <c r="AW81"/>
      <c r="AX81"/>
      <c r="AY81"/>
      <c r="AZ81" s="14"/>
    </row>
    <row r="82" spans="5:52" x14ac:dyDescent="0.2">
      <c r="E82" s="13"/>
      <c r="F82"/>
      <c r="G82"/>
      <c r="H82"/>
      <c r="I82"/>
      <c r="J82"/>
      <c r="K82"/>
      <c r="L82"/>
      <c r="M82"/>
      <c r="N82"/>
      <c r="O82"/>
      <c r="P82"/>
      <c r="Q82"/>
      <c r="R82"/>
      <c r="S82"/>
      <c r="T82"/>
      <c r="U82"/>
      <c r="V82"/>
      <c r="W82"/>
      <c r="X82"/>
      <c r="Y82"/>
      <c r="Z82"/>
      <c r="AA82"/>
      <c r="AB82"/>
      <c r="AC82"/>
      <c r="AD82"/>
      <c r="AE82"/>
      <c r="AF82"/>
      <c r="AG82"/>
      <c r="AH82"/>
      <c r="AI82"/>
      <c r="AJ82"/>
      <c r="AK82"/>
      <c r="AL82"/>
      <c r="AM82"/>
      <c r="AN82"/>
      <c r="AO82"/>
      <c r="AP82"/>
      <c r="AQ82"/>
      <c r="AR82"/>
      <c r="AS82"/>
      <c r="AT82"/>
      <c r="AU82"/>
      <c r="AV82"/>
      <c r="AW82"/>
      <c r="AX82"/>
      <c r="AY82"/>
      <c r="AZ82" s="14"/>
    </row>
    <row r="83" spans="5:52" x14ac:dyDescent="0.2">
      <c r="E83" s="13"/>
      <c r="F83"/>
      <c r="G83"/>
      <c r="H83"/>
      <c r="I83"/>
      <c r="J83"/>
      <c r="K83"/>
      <c r="L83"/>
      <c r="M83"/>
      <c r="N83"/>
      <c r="O83"/>
      <c r="P83"/>
      <c r="Q83"/>
      <c r="R83"/>
      <c r="S83"/>
      <c r="T83"/>
      <c r="U83"/>
      <c r="V83"/>
      <c r="W83"/>
      <c r="X83"/>
      <c r="Y83"/>
      <c r="Z83"/>
      <c r="AA83"/>
      <c r="AB83"/>
      <c r="AC83"/>
      <c r="AD83"/>
      <c r="AE83"/>
      <c r="AF83"/>
      <c r="AG83"/>
      <c r="AH83"/>
      <c r="AI83"/>
      <c r="AJ83"/>
      <c r="AK83"/>
      <c r="AL83"/>
      <c r="AM83"/>
      <c r="AN83"/>
      <c r="AO83"/>
      <c r="AP83"/>
      <c r="AQ83"/>
      <c r="AR83"/>
      <c r="AS83"/>
      <c r="AT83"/>
      <c r="AU83"/>
      <c r="AV83"/>
      <c r="AW83"/>
      <c r="AX83"/>
      <c r="AY83"/>
      <c r="AZ83" s="14"/>
    </row>
    <row r="84" spans="5:52" x14ac:dyDescent="0.2">
      <c r="E84" s="13"/>
      <c r="F84"/>
      <c r="G84"/>
      <c r="H84"/>
      <c r="I84"/>
      <c r="J84"/>
      <c r="K84"/>
      <c r="L84"/>
      <c r="M84"/>
      <c r="N84"/>
      <c r="O84"/>
      <c r="P84"/>
      <c r="Q84"/>
      <c r="R84"/>
      <c r="S84"/>
      <c r="T84"/>
      <c r="U84"/>
      <c r="V84"/>
      <c r="W84"/>
      <c r="X84"/>
      <c r="Y84"/>
      <c r="Z84"/>
      <c r="AA84"/>
      <c r="AB84"/>
      <c r="AC84"/>
      <c r="AD84"/>
      <c r="AE84"/>
      <c r="AF84"/>
      <c r="AG84"/>
      <c r="AH84"/>
      <c r="AI84"/>
      <c r="AJ84"/>
      <c r="AK84"/>
      <c r="AL84"/>
      <c r="AM84"/>
      <c r="AN84"/>
      <c r="AO84"/>
      <c r="AP84"/>
      <c r="AQ84"/>
      <c r="AR84"/>
      <c r="AS84"/>
      <c r="AT84"/>
      <c r="AU84"/>
      <c r="AV84"/>
      <c r="AW84"/>
      <c r="AX84"/>
      <c r="AY84"/>
      <c r="AZ84" s="14"/>
    </row>
    <row r="85" spans="5:52" x14ac:dyDescent="0.2">
      <c r="E85" s="13"/>
      <c r="F85"/>
      <c r="G85"/>
      <c r="H85"/>
      <c r="I85"/>
      <c r="J85"/>
      <c r="K85"/>
      <c r="L85"/>
      <c r="M85"/>
      <c r="N85"/>
      <c r="O85"/>
      <c r="P85"/>
      <c r="Q85"/>
      <c r="R85"/>
      <c r="S85"/>
      <c r="T85"/>
      <c r="U85"/>
      <c r="V85"/>
      <c r="W85"/>
      <c r="X85"/>
      <c r="Y85"/>
      <c r="Z85"/>
      <c r="AA85"/>
      <c r="AB85"/>
      <c r="AC85"/>
      <c r="AD85"/>
      <c r="AE85"/>
      <c r="AF85"/>
      <c r="AG85"/>
      <c r="AH85"/>
      <c r="AI85"/>
      <c r="AJ85"/>
      <c r="AK85"/>
      <c r="AL85"/>
      <c r="AM85"/>
      <c r="AN85"/>
      <c r="AO85"/>
      <c r="AP85"/>
      <c r="AQ85"/>
      <c r="AR85"/>
      <c r="AS85"/>
      <c r="AT85"/>
      <c r="AU85"/>
      <c r="AV85"/>
      <c r="AW85"/>
      <c r="AX85"/>
      <c r="AY85"/>
      <c r="AZ85" s="14"/>
    </row>
    <row r="86" spans="5:52" x14ac:dyDescent="0.2">
      <c r="E86" s="13"/>
      <c r="F86"/>
      <c r="G86"/>
      <c r="H86"/>
      <c r="I86"/>
      <c r="J86"/>
      <c r="K86"/>
      <c r="L86"/>
      <c r="M86"/>
      <c r="N86"/>
      <c r="O86"/>
      <c r="P86"/>
      <c r="Q86"/>
      <c r="R86"/>
      <c r="S86"/>
      <c r="T86"/>
      <c r="U86"/>
      <c r="V86"/>
      <c r="W86"/>
      <c r="X86"/>
      <c r="Y86"/>
      <c r="Z86"/>
      <c r="AA86"/>
      <c r="AB86"/>
      <c r="AC86"/>
      <c r="AD86"/>
      <c r="AE86"/>
      <c r="AF86"/>
      <c r="AG86"/>
      <c r="AH86"/>
      <c r="AI86"/>
      <c r="AJ86"/>
      <c r="AK86"/>
      <c r="AL86"/>
      <c r="AM86"/>
      <c r="AN86"/>
      <c r="AO86"/>
      <c r="AP86"/>
      <c r="AQ86"/>
      <c r="AR86"/>
      <c r="AS86"/>
      <c r="AT86"/>
      <c r="AU86"/>
      <c r="AV86"/>
      <c r="AW86"/>
      <c r="AX86"/>
      <c r="AY86"/>
      <c r="AZ86" s="14"/>
    </row>
    <row r="87" spans="5:52" x14ac:dyDescent="0.2">
      <c r="E87" s="13"/>
      <c r="F87"/>
      <c r="G87"/>
      <c r="H87"/>
      <c r="I87"/>
      <c r="J87"/>
      <c r="K87"/>
      <c r="L87"/>
      <c r="M87"/>
      <c r="N87"/>
      <c r="O87"/>
      <c r="P87"/>
      <c r="Q87"/>
      <c r="R87"/>
      <c r="S87"/>
      <c r="T87"/>
      <c r="U87"/>
      <c r="V87"/>
      <c r="W87"/>
      <c r="X87"/>
      <c r="Y87"/>
      <c r="Z87"/>
      <c r="AA87"/>
      <c r="AB87"/>
      <c r="AC87"/>
      <c r="AD87"/>
      <c r="AE87"/>
      <c r="AF87"/>
      <c r="AG87"/>
      <c r="AH87"/>
      <c r="AI87"/>
      <c r="AJ87"/>
      <c r="AK87"/>
      <c r="AL87"/>
      <c r="AM87"/>
      <c r="AN87"/>
      <c r="AO87"/>
      <c r="AP87"/>
      <c r="AQ87"/>
      <c r="AR87"/>
      <c r="AS87"/>
      <c r="AT87"/>
      <c r="AU87"/>
      <c r="AV87"/>
      <c r="AW87"/>
      <c r="AX87"/>
      <c r="AY87"/>
      <c r="AZ87" s="14"/>
    </row>
    <row r="88" spans="5:52" x14ac:dyDescent="0.2">
      <c r="E88" s="13"/>
      <c r="F88"/>
      <c r="G88"/>
      <c r="H88"/>
      <c r="I88"/>
      <c r="J88"/>
      <c r="K88"/>
      <c r="L88"/>
      <c r="M88"/>
      <c r="N88"/>
      <c r="O88"/>
      <c r="P88"/>
      <c r="Q88"/>
      <c r="R88"/>
      <c r="S88"/>
      <c r="T88"/>
      <c r="U88"/>
      <c r="V88"/>
      <c r="W88"/>
      <c r="X88"/>
      <c r="Y88"/>
      <c r="Z88"/>
      <c r="AA88"/>
      <c r="AB88"/>
      <c r="AC88"/>
      <c r="AD88"/>
      <c r="AE88"/>
      <c r="AF88"/>
      <c r="AG88"/>
      <c r="AH88"/>
      <c r="AI88"/>
      <c r="AJ88"/>
      <c r="AK88"/>
      <c r="AL88"/>
      <c r="AM88"/>
      <c r="AN88"/>
      <c r="AO88"/>
      <c r="AP88"/>
      <c r="AQ88"/>
      <c r="AR88"/>
      <c r="AS88"/>
      <c r="AT88"/>
      <c r="AU88"/>
      <c r="AV88"/>
      <c r="AW88"/>
      <c r="AX88"/>
      <c r="AY88"/>
      <c r="AZ88" s="14"/>
    </row>
    <row r="89" spans="5:52" x14ac:dyDescent="0.2">
      <c r="E89" s="13"/>
      <c r="F89"/>
      <c r="G89"/>
      <c r="H89"/>
      <c r="I89"/>
      <c r="J89"/>
      <c r="K89"/>
      <c r="L89"/>
      <c r="M89"/>
      <c r="N89"/>
      <c r="O89"/>
      <c r="P89"/>
      <c r="Q89"/>
      <c r="R89"/>
      <c r="S89"/>
      <c r="T89"/>
      <c r="U89"/>
      <c r="V89"/>
      <c r="W89"/>
      <c r="X89"/>
      <c r="Y89"/>
      <c r="Z89"/>
      <c r="AA89"/>
      <c r="AB89"/>
      <c r="AC89"/>
      <c r="AD89"/>
      <c r="AE89"/>
      <c r="AF89"/>
      <c r="AG89"/>
      <c r="AH89"/>
      <c r="AI89"/>
      <c r="AJ89"/>
      <c r="AK89"/>
      <c r="AL89"/>
      <c r="AM89"/>
      <c r="AN89"/>
      <c r="AO89"/>
      <c r="AP89"/>
      <c r="AQ89"/>
      <c r="AR89"/>
      <c r="AS89"/>
      <c r="AT89"/>
      <c r="AU89"/>
      <c r="AV89"/>
      <c r="AW89"/>
      <c r="AX89"/>
      <c r="AY89"/>
      <c r="AZ89" s="14"/>
    </row>
    <row r="90" spans="5:52" ht="16" thickBot="1" x14ac:dyDescent="0.25">
      <c r="E90" s="15"/>
      <c r="F90" s="16"/>
      <c r="G90" s="16"/>
      <c r="H90" s="16"/>
      <c r="I90" s="16"/>
      <c r="J90" s="16"/>
      <c r="K90" s="16"/>
      <c r="L90" s="16"/>
      <c r="M90" s="16"/>
      <c r="N90" s="16"/>
      <c r="O90" s="16"/>
      <c r="P90" s="16"/>
      <c r="Q90" s="16"/>
      <c r="R90" s="16"/>
      <c r="S90" s="16"/>
      <c r="T90" s="16"/>
      <c r="U90" s="16"/>
      <c r="V90" s="16"/>
      <c r="W90" s="16"/>
      <c r="X90" s="16"/>
      <c r="Y90" s="16"/>
      <c r="Z90" s="16"/>
      <c r="AA90" s="16"/>
      <c r="AB90" s="16"/>
      <c r="AC90" s="16"/>
      <c r="AD90" s="16"/>
      <c r="AE90" s="16"/>
      <c r="AF90" s="16"/>
      <c r="AG90" s="16"/>
      <c r="AH90" s="16"/>
      <c r="AI90" s="16"/>
      <c r="AJ90" s="16"/>
      <c r="AK90" s="16"/>
      <c r="AL90" s="16"/>
      <c r="AM90" s="16"/>
      <c r="AN90" s="16"/>
      <c r="AO90" s="16"/>
      <c r="AP90" s="16"/>
      <c r="AQ90" s="16"/>
      <c r="AR90" s="16"/>
      <c r="AS90" s="16"/>
      <c r="AT90" s="16"/>
      <c r="AU90" s="16"/>
      <c r="AV90" s="16"/>
      <c r="AW90" s="16"/>
      <c r="AX90" s="16"/>
      <c r="AY90" s="16"/>
      <c r="AZ90" s="17"/>
    </row>
  </sheetData>
  <conditionalFormatting sqref="B11:B40">
    <cfRule type="expression" dxfId="7" priority="1">
      <formula>A11=""</formula>
    </cfRule>
  </conditionalFormatting>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AEE6D4-7F6C-4AC2-AF83-FF0176DC6AB8}">
  <sheetPr>
    <tabColor theme="9" tint="0.39997558519241921"/>
  </sheetPr>
  <dimension ref="A1:AZ94"/>
  <sheetViews>
    <sheetView topLeftCell="A3" workbookViewId="0">
      <selection activeCell="B15" sqref="B15"/>
    </sheetView>
  </sheetViews>
  <sheetFormatPr baseColWidth="10" defaultColWidth="9.1640625" defaultRowHeight="15" x14ac:dyDescent="0.2"/>
  <cols>
    <col min="1" max="1" width="27.33203125" style="5" customWidth="1"/>
    <col min="2" max="2" width="40.6640625" style="5" customWidth="1"/>
    <col min="3" max="3" width="24.5" style="5" customWidth="1"/>
    <col min="4" max="16384" width="9.1640625" style="5"/>
  </cols>
  <sheetData>
    <row r="1" spans="1:52" ht="21" thickBot="1" x14ac:dyDescent="0.3">
      <c r="A1" s="96" t="s">
        <v>13</v>
      </c>
    </row>
    <row r="2" spans="1:52" ht="16" thickTop="1" x14ac:dyDescent="0.2">
      <c r="A2" s="152" t="s">
        <v>245</v>
      </c>
      <c r="B2" s="152"/>
      <c r="C2" s="152"/>
      <c r="D2" s="152"/>
      <c r="E2" s="152"/>
      <c r="F2" s="152"/>
      <c r="G2" s="152"/>
      <c r="H2" s="152"/>
    </row>
    <row r="3" spans="1:52" x14ac:dyDescent="0.2">
      <c r="A3" s="5" t="s">
        <v>205</v>
      </c>
    </row>
    <row r="4" spans="1:52" x14ac:dyDescent="0.2">
      <c r="A4" s="153" t="s">
        <v>265</v>
      </c>
      <c r="B4" s="152"/>
      <c r="C4" s="152"/>
      <c r="D4" s="152"/>
      <c r="E4" s="152"/>
      <c r="F4" s="152"/>
      <c r="G4" s="152"/>
      <c r="H4" s="152"/>
      <c r="I4" s="152"/>
      <c r="J4" s="152"/>
      <c r="K4" s="152"/>
    </row>
    <row r="5" spans="1:52" ht="16" x14ac:dyDescent="0.2">
      <c r="A5" s="38" t="s">
        <v>205</v>
      </c>
    </row>
    <row r="6" spans="1:52" x14ac:dyDescent="0.2">
      <c r="A6" s="97" t="s">
        <v>246</v>
      </c>
    </row>
    <row r="7" spans="1:52" ht="32" x14ac:dyDescent="0.2">
      <c r="A7" s="117" t="s">
        <v>135</v>
      </c>
      <c r="B7" s="117" t="s">
        <v>197</v>
      </c>
      <c r="C7" s="118" t="s">
        <v>323</v>
      </c>
    </row>
    <row r="8" spans="1:52" x14ac:dyDescent="0.2">
      <c r="A8" s="43" t="s">
        <v>198</v>
      </c>
      <c r="B8" s="43" t="str">
        <f>'Parameter Values'!B220</f>
        <v>Ages 20-74</v>
      </c>
      <c r="C8" s="44">
        <f>'Parameter Values'!C220</f>
        <v>7.63</v>
      </c>
    </row>
    <row r="9" spans="1:52" x14ac:dyDescent="0.2">
      <c r="A9" s="43" t="s">
        <v>199</v>
      </c>
      <c r="B9" s="43" t="str">
        <f>'Parameter Values'!B221</f>
        <v>Ages 20-64</v>
      </c>
      <c r="C9" s="44">
        <f>'Parameter Values'!C221</f>
        <v>6.8</v>
      </c>
    </row>
    <row r="10" spans="1:52" x14ac:dyDescent="0.2">
      <c r="A10" s="152" t="str">
        <f>RIGHT('Parameter Values'!A225,LEN('Parameter Values'!A225)-5)</f>
        <v>Absent more localized data on the proportion of the expected users falling into the age ranges above, applicants may apply a general assumption of 68% and 59% of overall induced trips falling into the walking and cycling age ranges, respectively, assuming a distribution matching the national average.</v>
      </c>
      <c r="B10" s="152"/>
      <c r="C10" s="152"/>
      <c r="D10" s="152"/>
      <c r="E10" s="152"/>
      <c r="F10" s="152"/>
      <c r="G10" s="152"/>
      <c r="H10" s="152"/>
      <c r="I10" s="152"/>
      <c r="J10" s="152"/>
      <c r="K10" s="152"/>
      <c r="L10" s="152"/>
      <c r="M10" s="152"/>
      <c r="N10" s="152"/>
      <c r="O10" s="152"/>
      <c r="P10" s="152"/>
      <c r="Q10" s="152"/>
      <c r="R10" s="152"/>
      <c r="S10" s="152"/>
      <c r="T10" s="152"/>
      <c r="U10" s="152"/>
      <c r="V10" s="152"/>
      <c r="W10" s="152"/>
    </row>
    <row r="11" spans="1:52" x14ac:dyDescent="0.2">
      <c r="A11" s="152" t="str">
        <f>RIGHT('Parameter Values'!A226,LEN('Parameter Values'!A226)-5)</f>
        <v xml:space="preserve">Applicants should ensure these monetization values are only applied to trips induced from non-active transportation modes within the relevant age ranges for each mode. Absent more localized data on the proportion of induced trips coming from non-active transportation modes, applicants may apply a general assumption of 89% of induced trips falling into that category, assuming a distribution matching the national average travel pattern. </v>
      </c>
      <c r="B11" s="152"/>
      <c r="C11" s="152"/>
      <c r="D11" s="152"/>
      <c r="E11" s="152"/>
      <c r="F11" s="152"/>
      <c r="G11" s="152"/>
      <c r="H11" s="152"/>
      <c r="I11" s="152"/>
      <c r="J11" s="152"/>
      <c r="K11" s="152"/>
      <c r="L11" s="152"/>
      <c r="M11" s="152"/>
      <c r="N11" s="152"/>
      <c r="O11" s="152"/>
      <c r="P11" s="152"/>
      <c r="Q11" s="152"/>
      <c r="R11" s="152"/>
      <c r="S11" s="152"/>
      <c r="T11" s="152"/>
      <c r="U11" s="152"/>
      <c r="V11" s="152"/>
      <c r="W11" s="152"/>
      <c r="X11" s="152"/>
      <c r="Y11" s="152"/>
      <c r="Z11" s="152"/>
      <c r="AA11" s="152"/>
      <c r="AB11" s="152"/>
      <c r="AC11" s="152"/>
      <c r="AD11" s="152"/>
      <c r="AE11" s="152"/>
      <c r="AF11" s="152"/>
      <c r="AG11" s="152"/>
      <c r="AH11" s="152"/>
      <c r="AI11" s="152"/>
      <c r="AJ11" s="152"/>
    </row>
    <row r="12" spans="1:52" ht="16" x14ac:dyDescent="0.2">
      <c r="A12" s="38" t="s">
        <v>205</v>
      </c>
    </row>
    <row r="13" spans="1:52" ht="16" thickBot="1" x14ac:dyDescent="0.25">
      <c r="A13" s="97" t="s">
        <v>251</v>
      </c>
    </row>
    <row r="14" spans="1:52" x14ac:dyDescent="0.2">
      <c r="A14" s="107" t="s">
        <v>4</v>
      </c>
      <c r="B14" s="108" t="s">
        <v>13</v>
      </c>
      <c r="E14" s="10" t="s">
        <v>161</v>
      </c>
      <c r="F14" s="11"/>
      <c r="G14" s="11"/>
      <c r="H14" s="11"/>
      <c r="I14" s="11"/>
      <c r="J14" s="11"/>
      <c r="K14" s="11"/>
      <c r="L14" s="11"/>
      <c r="M14" s="11"/>
      <c r="N14" s="11"/>
      <c r="O14" s="11"/>
      <c r="P14" s="11"/>
      <c r="Q14" s="11"/>
      <c r="R14" s="11"/>
      <c r="S14" s="11"/>
      <c r="T14" s="11"/>
      <c r="U14" s="11"/>
      <c r="V14" s="11"/>
      <c r="W14" s="11"/>
      <c r="X14" s="11"/>
      <c r="Y14" s="11"/>
      <c r="Z14" s="11"/>
      <c r="AA14" s="11"/>
      <c r="AB14" s="11"/>
      <c r="AC14" s="11"/>
      <c r="AD14" s="11"/>
      <c r="AE14" s="11"/>
      <c r="AF14" s="11"/>
      <c r="AG14" s="11"/>
      <c r="AH14" s="11"/>
      <c r="AI14" s="11"/>
      <c r="AJ14" s="11"/>
      <c r="AK14" s="11"/>
      <c r="AL14" s="11"/>
      <c r="AM14" s="11"/>
      <c r="AN14" s="11"/>
      <c r="AO14" s="11"/>
      <c r="AP14" s="11"/>
      <c r="AQ14" s="11"/>
      <c r="AR14" s="11"/>
      <c r="AS14" s="11"/>
      <c r="AT14" s="11"/>
      <c r="AU14" s="11"/>
      <c r="AV14" s="11"/>
      <c r="AW14" s="11"/>
      <c r="AX14" s="11"/>
      <c r="AY14" s="11"/>
      <c r="AZ14" s="12"/>
    </row>
    <row r="15" spans="1:52" x14ac:dyDescent="0.2">
      <c r="A15" s="6">
        <f>'Project Information'!$B$9</f>
        <v>2028</v>
      </c>
      <c r="B15" s="164">
        <f>(H17*C9+H18*C8)*365</f>
        <v>1605182.4000000001</v>
      </c>
      <c r="E15" s="13" t="s">
        <v>384</v>
      </c>
      <c r="F15"/>
      <c r="G15"/>
      <c r="H15"/>
      <c r="I15"/>
      <c r="J15"/>
      <c r="K15"/>
      <c r="L15"/>
      <c r="M15"/>
      <c r="N15"/>
      <c r="O15"/>
      <c r="P15"/>
      <c r="Q15"/>
      <c r="R15"/>
      <c r="S15"/>
      <c r="T15"/>
      <c r="U15"/>
      <c r="V15"/>
      <c r="W15"/>
      <c r="X15"/>
      <c r="Y15"/>
      <c r="Z15"/>
      <c r="AA15"/>
      <c r="AB15"/>
      <c r="AC15"/>
      <c r="AD15"/>
      <c r="AE15"/>
      <c r="AF15"/>
      <c r="AG15"/>
      <c r="AH15"/>
      <c r="AI15"/>
      <c r="AJ15"/>
      <c r="AK15"/>
      <c r="AL15"/>
      <c r="AM15"/>
      <c r="AN15"/>
      <c r="AO15"/>
      <c r="AP15"/>
      <c r="AQ15"/>
      <c r="AR15"/>
      <c r="AS15"/>
      <c r="AT15"/>
      <c r="AU15"/>
      <c r="AV15"/>
      <c r="AW15"/>
      <c r="AX15"/>
      <c r="AY15"/>
      <c r="AZ15" s="14"/>
    </row>
    <row r="16" spans="1:52" x14ac:dyDescent="0.2">
      <c r="A16" s="1">
        <f>IF(A15&lt;'Project Information'!B$11,A15+1,"")</f>
        <v>2029</v>
      </c>
      <c r="B16" s="164">
        <f>B15</f>
        <v>1605182.4000000001</v>
      </c>
      <c r="E16" s="13"/>
      <c r="F16" t="s">
        <v>385</v>
      </c>
      <c r="G16" t="s">
        <v>386</v>
      </c>
      <c r="H16"/>
      <c r="I16"/>
      <c r="J16"/>
      <c r="K16"/>
      <c r="L16"/>
      <c r="M16"/>
      <c r="N16"/>
      <c r="O16"/>
      <c r="P16"/>
      <c r="Q16"/>
      <c r="R16"/>
      <c r="S16"/>
      <c r="T16"/>
      <c r="U16"/>
      <c r="V16"/>
      <c r="W16"/>
      <c r="X16"/>
      <c r="Y16"/>
      <c r="Z16"/>
      <c r="AA16"/>
      <c r="AB16"/>
      <c r="AC16"/>
      <c r="AD16"/>
      <c r="AE16"/>
      <c r="AF16"/>
      <c r="AG16"/>
      <c r="AH16"/>
      <c r="AI16"/>
      <c r="AJ16"/>
      <c r="AK16"/>
      <c r="AL16"/>
      <c r="AM16"/>
      <c r="AN16"/>
      <c r="AO16"/>
      <c r="AP16"/>
      <c r="AQ16"/>
      <c r="AR16"/>
      <c r="AS16"/>
      <c r="AT16"/>
      <c r="AU16"/>
      <c r="AV16"/>
      <c r="AW16"/>
      <c r="AX16"/>
      <c r="AY16"/>
      <c r="AZ16" s="14"/>
    </row>
    <row r="17" spans="1:52" x14ac:dyDescent="0.2">
      <c r="A17" s="1">
        <f>IF(A16&lt;'Project Information'!B$11,A16+1,"")</f>
        <v>2030</v>
      </c>
      <c r="B17" s="164">
        <f t="shared" ref="B17:B34" si="0">B16</f>
        <v>1605182.4000000001</v>
      </c>
      <c r="E17" s="13" t="s">
        <v>377</v>
      </c>
      <c r="F17">
        <f>0.003</f>
        <v>3.0000000000000001E-3</v>
      </c>
      <c r="G17">
        <v>1.4999999999999999E-2</v>
      </c>
      <c r="H17">
        <f>SUM(F17:G17)*9000</f>
        <v>162</v>
      </c>
      <c r="I17"/>
      <c r="J17"/>
      <c r="K17"/>
      <c r="L17"/>
      <c r="M17"/>
      <c r="N17"/>
      <c r="O17"/>
      <c r="P17"/>
      <c r="Q17"/>
      <c r="R17"/>
      <c r="S17"/>
      <c r="T17"/>
      <c r="U17"/>
      <c r="V17"/>
      <c r="W17"/>
      <c r="X17"/>
      <c r="Y17"/>
      <c r="Z17"/>
      <c r="AA17"/>
      <c r="AB17"/>
      <c r="AC17"/>
      <c r="AD17"/>
      <c r="AE17"/>
      <c r="AF17"/>
      <c r="AG17"/>
      <c r="AH17"/>
      <c r="AI17"/>
      <c r="AJ17"/>
      <c r="AK17"/>
      <c r="AL17"/>
      <c r="AM17"/>
      <c r="AN17"/>
      <c r="AO17"/>
      <c r="AP17"/>
      <c r="AQ17"/>
      <c r="AR17"/>
      <c r="AS17"/>
      <c r="AT17"/>
      <c r="AU17"/>
      <c r="AV17"/>
      <c r="AW17"/>
      <c r="AX17"/>
      <c r="AY17"/>
      <c r="AZ17" s="14"/>
    </row>
    <row r="18" spans="1:52" x14ac:dyDescent="0.2">
      <c r="A18" s="1">
        <f>IF(A17&lt;'Project Information'!B$11,A17+1,"")</f>
        <v>2031</v>
      </c>
      <c r="B18" s="164">
        <f t="shared" si="0"/>
        <v>1605182.4000000001</v>
      </c>
      <c r="E18" s="13" t="s">
        <v>376</v>
      </c>
      <c r="F18">
        <f>2.2*G18</f>
        <v>3.3000000000000002E-2</v>
      </c>
      <c r="G18">
        <v>1.4999999999999999E-2</v>
      </c>
      <c r="H18">
        <f>SUM(F18:G18)*9000</f>
        <v>432</v>
      </c>
      <c r="I18"/>
      <c r="J18"/>
      <c r="K18"/>
      <c r="L18"/>
      <c r="M18"/>
      <c r="N18"/>
      <c r="O18"/>
      <c r="P18"/>
      <c r="Q18"/>
      <c r="R18"/>
      <c r="S18"/>
      <c r="T18"/>
      <c r="U18"/>
      <c r="V18"/>
      <c r="W18"/>
      <c r="X18"/>
      <c r="Y18"/>
      <c r="Z18"/>
      <c r="AA18"/>
      <c r="AB18"/>
      <c r="AC18"/>
      <c r="AD18"/>
      <c r="AE18"/>
      <c r="AF18"/>
      <c r="AG18"/>
      <c r="AH18"/>
      <c r="AI18"/>
      <c r="AJ18"/>
      <c r="AK18"/>
      <c r="AL18"/>
      <c r="AM18"/>
      <c r="AN18"/>
      <c r="AO18"/>
      <c r="AP18"/>
      <c r="AQ18"/>
      <c r="AR18"/>
      <c r="AS18"/>
      <c r="AT18"/>
      <c r="AU18"/>
      <c r="AV18"/>
      <c r="AW18"/>
      <c r="AX18"/>
      <c r="AY18"/>
      <c r="AZ18" s="14"/>
    </row>
    <row r="19" spans="1:52" x14ac:dyDescent="0.2">
      <c r="A19" s="1">
        <f>IF(A18&lt;'Project Information'!B$11,A18+1,"")</f>
        <v>2032</v>
      </c>
      <c r="B19" s="164">
        <f t="shared" si="0"/>
        <v>1605182.4000000001</v>
      </c>
      <c r="E19" s="13"/>
      <c r="F19"/>
      <c r="G19"/>
      <c r="H19"/>
      <c r="I19"/>
      <c r="J19"/>
      <c r="K19"/>
      <c r="L19"/>
      <c r="M19"/>
      <c r="N19"/>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s="14"/>
    </row>
    <row r="20" spans="1:52" x14ac:dyDescent="0.2">
      <c r="A20" s="1">
        <f>IF(A19&lt;'Project Information'!B$11,A19+1,"")</f>
        <v>2033</v>
      </c>
      <c r="B20" s="164">
        <f t="shared" si="0"/>
        <v>1605182.4000000001</v>
      </c>
      <c r="E20" s="13"/>
      <c r="F20"/>
      <c r="G20"/>
      <c r="H20"/>
      <c r="I20"/>
      <c r="J20"/>
      <c r="K20"/>
      <c r="L20"/>
      <c r="M20"/>
      <c r="N20"/>
      <c r="O20"/>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s="14"/>
    </row>
    <row r="21" spans="1:52" x14ac:dyDescent="0.2">
      <c r="A21" s="1">
        <f>IF(A20&lt;'Project Information'!B$11,A20+1,"")</f>
        <v>2034</v>
      </c>
      <c r="B21" s="164">
        <f t="shared" si="0"/>
        <v>1605182.4000000001</v>
      </c>
      <c r="E21" s="13"/>
      <c r="F21" t="s">
        <v>387</v>
      </c>
      <c r="G21"/>
      <c r="H21"/>
      <c r="I21"/>
      <c r="J21"/>
      <c r="K21"/>
      <c r="L21"/>
      <c r="M21"/>
      <c r="N21"/>
      <c r="O21"/>
      <c r="P21"/>
      <c r="Q21"/>
      <c r="R21"/>
      <c r="S21"/>
      <c r="T21"/>
      <c r="U21"/>
      <c r="V21"/>
      <c r="W21"/>
      <c r="X21"/>
      <c r="Y21"/>
      <c r="Z21"/>
      <c r="AA21"/>
      <c r="AB21"/>
      <c r="AC21"/>
      <c r="AD21"/>
      <c r="AE21"/>
      <c r="AF21"/>
      <c r="AG21"/>
      <c r="AH21"/>
      <c r="AI21"/>
      <c r="AJ21"/>
      <c r="AK21"/>
      <c r="AL21"/>
      <c r="AM21"/>
      <c r="AN21"/>
      <c r="AO21"/>
      <c r="AP21"/>
      <c r="AQ21"/>
      <c r="AR21"/>
      <c r="AS21"/>
      <c r="AT21"/>
      <c r="AU21"/>
      <c r="AV21"/>
      <c r="AW21"/>
      <c r="AX21"/>
      <c r="AY21"/>
      <c r="AZ21" s="14"/>
    </row>
    <row r="22" spans="1:52" x14ac:dyDescent="0.2">
      <c r="A22" s="1">
        <f>IF(A21&lt;'Project Information'!B$11,A21+1,"")</f>
        <v>2035</v>
      </c>
      <c r="B22" s="164">
        <f t="shared" si="0"/>
        <v>1605182.4000000001</v>
      </c>
      <c r="E22" s="13"/>
      <c r="F22"/>
      <c r="G22"/>
      <c r="H22"/>
      <c r="I22"/>
      <c r="J22"/>
      <c r="K22"/>
      <c r="L22"/>
      <c r="M22"/>
      <c r="N22"/>
      <c r="O22"/>
      <c r="P22"/>
      <c r="Q22"/>
      <c r="R22"/>
      <c r="S22"/>
      <c r="T22"/>
      <c r="U22"/>
      <c r="V22"/>
      <c r="W22"/>
      <c r="X22"/>
      <c r="Y22"/>
      <c r="Z22"/>
      <c r="AA22"/>
      <c r="AB22"/>
      <c r="AC22"/>
      <c r="AD22"/>
      <c r="AE22"/>
      <c r="AF22"/>
      <c r="AG22"/>
      <c r="AH22"/>
      <c r="AI22"/>
      <c r="AJ22"/>
      <c r="AK22"/>
      <c r="AL22"/>
      <c r="AM22"/>
      <c r="AN22"/>
      <c r="AO22"/>
      <c r="AP22"/>
      <c r="AQ22"/>
      <c r="AR22"/>
      <c r="AS22"/>
      <c r="AT22"/>
      <c r="AU22"/>
      <c r="AV22"/>
      <c r="AW22"/>
      <c r="AX22"/>
      <c r="AY22"/>
      <c r="AZ22" s="14"/>
    </row>
    <row r="23" spans="1:52" x14ac:dyDescent="0.2">
      <c r="A23" s="1">
        <f>IF(A22&lt;'Project Information'!B$11,A22+1,"")</f>
        <v>2036</v>
      </c>
      <c r="B23" s="164">
        <f t="shared" si="0"/>
        <v>1605182.4000000001</v>
      </c>
      <c r="E23" s="13"/>
      <c r="F23"/>
      <c r="G23"/>
      <c r="H23"/>
      <c r="I23"/>
      <c r="J23"/>
      <c r="K23"/>
      <c r="L23"/>
      <c r="M23"/>
      <c r="N23"/>
      <c r="O23"/>
      <c r="P23"/>
      <c r="Q23"/>
      <c r="R23"/>
      <c r="S23"/>
      <c r="T23"/>
      <c r="U23"/>
      <c r="V23"/>
      <c r="W23"/>
      <c r="X23"/>
      <c r="Y23"/>
      <c r="Z23"/>
      <c r="AA23"/>
      <c r="AB23"/>
      <c r="AC23"/>
      <c r="AD23"/>
      <c r="AE23"/>
      <c r="AF23"/>
      <c r="AG23"/>
      <c r="AH23"/>
      <c r="AI23"/>
      <c r="AJ23"/>
      <c r="AK23"/>
      <c r="AL23"/>
      <c r="AM23"/>
      <c r="AN23"/>
      <c r="AO23"/>
      <c r="AP23"/>
      <c r="AQ23"/>
      <c r="AR23"/>
      <c r="AS23"/>
      <c r="AT23"/>
      <c r="AU23"/>
      <c r="AV23"/>
      <c r="AW23"/>
      <c r="AX23"/>
      <c r="AY23"/>
      <c r="AZ23" s="14"/>
    </row>
    <row r="24" spans="1:52" x14ac:dyDescent="0.2">
      <c r="A24" s="1">
        <f>IF(A23&lt;'Project Information'!B$11,A23+1,"")</f>
        <v>2037</v>
      </c>
      <c r="B24" s="164">
        <f t="shared" si="0"/>
        <v>1605182.4000000001</v>
      </c>
      <c r="E24" s="13"/>
      <c r="F24"/>
      <c r="G24"/>
      <c r="H24"/>
      <c r="I24"/>
      <c r="J24"/>
      <c r="K24"/>
      <c r="L24"/>
      <c r="M24"/>
      <c r="N24"/>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s="14"/>
    </row>
    <row r="25" spans="1:52" x14ac:dyDescent="0.2">
      <c r="A25" s="1">
        <f>IF(A24&lt;'Project Information'!B$11,A24+1,"")</f>
        <v>2038</v>
      </c>
      <c r="B25" s="164">
        <f t="shared" si="0"/>
        <v>1605182.4000000001</v>
      </c>
      <c r="E25" s="13"/>
      <c r="F25"/>
      <c r="G25"/>
      <c r="H25"/>
      <c r="I25"/>
      <c r="J25"/>
      <c r="K25"/>
      <c r="L25"/>
      <c r="M25"/>
      <c r="N25"/>
      <c r="O25"/>
      <c r="P25"/>
      <c r="Q25"/>
      <c r="R25"/>
      <c r="S25"/>
      <c r="T25"/>
      <c r="U25"/>
      <c r="V25"/>
      <c r="W25"/>
      <c r="X25"/>
      <c r="Y25"/>
      <c r="Z25"/>
      <c r="AA25"/>
      <c r="AB25"/>
      <c r="AC25"/>
      <c r="AD25"/>
      <c r="AE25"/>
      <c r="AF25"/>
      <c r="AG25"/>
      <c r="AH25"/>
      <c r="AI25"/>
      <c r="AJ25"/>
      <c r="AK25"/>
      <c r="AL25"/>
      <c r="AM25"/>
      <c r="AN25"/>
      <c r="AO25"/>
      <c r="AP25"/>
      <c r="AQ25"/>
      <c r="AR25"/>
      <c r="AS25"/>
      <c r="AT25"/>
      <c r="AU25"/>
      <c r="AV25"/>
      <c r="AW25"/>
      <c r="AX25"/>
      <c r="AY25"/>
      <c r="AZ25" s="14"/>
    </row>
    <row r="26" spans="1:52" x14ac:dyDescent="0.2">
      <c r="A26" s="1">
        <f>IF(A25&lt;'Project Information'!B$11,A25+1,"")</f>
        <v>2039</v>
      </c>
      <c r="B26" s="164">
        <f t="shared" si="0"/>
        <v>1605182.4000000001</v>
      </c>
      <c r="E26" s="13"/>
      <c r="F26"/>
      <c r="G26"/>
      <c r="H26"/>
      <c r="I26"/>
      <c r="J26"/>
      <c r="K26"/>
      <c r="L26"/>
      <c r="M26"/>
      <c r="N26"/>
      <c r="O26"/>
      <c r="P26"/>
      <c r="Q26"/>
      <c r="R26"/>
      <c r="S26"/>
      <c r="T26"/>
      <c r="U26"/>
      <c r="V26"/>
      <c r="W26"/>
      <c r="X26"/>
      <c r="Y26"/>
      <c r="Z26"/>
      <c r="AA26"/>
      <c r="AB26"/>
      <c r="AC26"/>
      <c r="AD26"/>
      <c r="AE26"/>
      <c r="AF26"/>
      <c r="AG26"/>
      <c r="AH26"/>
      <c r="AI26"/>
      <c r="AJ26"/>
      <c r="AK26"/>
      <c r="AL26"/>
      <c r="AM26"/>
      <c r="AN26"/>
      <c r="AO26"/>
      <c r="AP26"/>
      <c r="AQ26"/>
      <c r="AR26"/>
      <c r="AS26"/>
      <c r="AT26"/>
      <c r="AU26"/>
      <c r="AV26"/>
      <c r="AW26"/>
      <c r="AX26"/>
      <c r="AY26"/>
      <c r="AZ26" s="14"/>
    </row>
    <row r="27" spans="1:52" x14ac:dyDescent="0.2">
      <c r="A27" s="1">
        <f>IF(A26&lt;'Project Information'!B$11,A26+1,"")</f>
        <v>2040</v>
      </c>
      <c r="B27" s="164">
        <f t="shared" si="0"/>
        <v>1605182.4000000001</v>
      </c>
      <c r="E27" s="13"/>
      <c r="F27"/>
      <c r="G27"/>
      <c r="H27"/>
      <c r="I27"/>
      <c r="J27"/>
      <c r="K27"/>
      <c r="L27"/>
      <c r="M27"/>
      <c r="N27"/>
      <c r="O27"/>
      <c r="P27"/>
      <c r="Q27"/>
      <c r="R27"/>
      <c r="S27"/>
      <c r="T27"/>
      <c r="U27"/>
      <c r="V27"/>
      <c r="W27"/>
      <c r="X27"/>
      <c r="Y27"/>
      <c r="Z27"/>
      <c r="AA27"/>
      <c r="AB27"/>
      <c r="AC27"/>
      <c r="AD27"/>
      <c r="AE27"/>
      <c r="AF27"/>
      <c r="AG27"/>
      <c r="AH27"/>
      <c r="AI27"/>
      <c r="AJ27"/>
      <c r="AK27"/>
      <c r="AL27"/>
      <c r="AM27"/>
      <c r="AN27"/>
      <c r="AO27"/>
      <c r="AP27"/>
      <c r="AQ27"/>
      <c r="AR27"/>
      <c r="AS27"/>
      <c r="AT27"/>
      <c r="AU27"/>
      <c r="AV27"/>
      <c r="AW27"/>
      <c r="AX27"/>
      <c r="AY27"/>
      <c r="AZ27" s="14"/>
    </row>
    <row r="28" spans="1:52" x14ac:dyDescent="0.2">
      <c r="A28" s="1">
        <f>IF(A27&lt;'Project Information'!B$11,A27+1,"")</f>
        <v>2041</v>
      </c>
      <c r="B28" s="164">
        <f t="shared" si="0"/>
        <v>1605182.4000000001</v>
      </c>
      <c r="E28" s="13"/>
      <c r="F28"/>
      <c r="G28"/>
      <c r="H28"/>
      <c r="I28"/>
      <c r="J28"/>
      <c r="K28"/>
      <c r="L28"/>
      <c r="M28"/>
      <c r="N28"/>
      <c r="O28"/>
      <c r="P28"/>
      <c r="Q28"/>
      <c r="R28"/>
      <c r="S28"/>
      <c r="T28"/>
      <c r="U28"/>
      <c r="V28"/>
      <c r="W28"/>
      <c r="X28"/>
      <c r="Y28"/>
      <c r="Z28"/>
      <c r="AA28"/>
      <c r="AB28"/>
      <c r="AC28"/>
      <c r="AD28"/>
      <c r="AE28"/>
      <c r="AF28"/>
      <c r="AG28"/>
      <c r="AH28"/>
      <c r="AI28"/>
      <c r="AJ28"/>
      <c r="AK28"/>
      <c r="AL28"/>
      <c r="AM28"/>
      <c r="AN28"/>
      <c r="AO28"/>
      <c r="AP28"/>
      <c r="AQ28"/>
      <c r="AR28"/>
      <c r="AS28"/>
      <c r="AT28"/>
      <c r="AU28"/>
      <c r="AV28"/>
      <c r="AW28"/>
      <c r="AX28"/>
      <c r="AY28"/>
      <c r="AZ28" s="14"/>
    </row>
    <row r="29" spans="1:52" x14ac:dyDescent="0.2">
      <c r="A29" s="1">
        <f>IF(A28&lt;'Project Information'!B$11,A28+1,"")</f>
        <v>2042</v>
      </c>
      <c r="B29" s="164">
        <f t="shared" si="0"/>
        <v>1605182.4000000001</v>
      </c>
      <c r="E29" s="13"/>
      <c r="F29"/>
      <c r="G29"/>
      <c r="H29"/>
      <c r="I29"/>
      <c r="J29"/>
      <c r="K29"/>
      <c r="L29"/>
      <c r="M29"/>
      <c r="N29"/>
      <c r="O29"/>
      <c r="P29"/>
      <c r="Q29"/>
      <c r="R29"/>
      <c r="S29"/>
      <c r="T29"/>
      <c r="U29"/>
      <c r="V29"/>
      <c r="W29"/>
      <c r="X29"/>
      <c r="Y29"/>
      <c r="Z29"/>
      <c r="AA29"/>
      <c r="AB29"/>
      <c r="AC29"/>
      <c r="AD29"/>
      <c r="AE29"/>
      <c r="AF29"/>
      <c r="AG29"/>
      <c r="AH29"/>
      <c r="AI29"/>
      <c r="AJ29"/>
      <c r="AK29"/>
      <c r="AL29"/>
      <c r="AM29"/>
      <c r="AN29"/>
      <c r="AO29"/>
      <c r="AP29"/>
      <c r="AQ29"/>
      <c r="AR29"/>
      <c r="AS29"/>
      <c r="AT29"/>
      <c r="AU29"/>
      <c r="AV29"/>
      <c r="AW29"/>
      <c r="AX29"/>
      <c r="AY29"/>
      <c r="AZ29" s="14"/>
    </row>
    <row r="30" spans="1:52" x14ac:dyDescent="0.2">
      <c r="A30" s="1">
        <f>IF(A29&lt;'Project Information'!B$11,A29+1,"")</f>
        <v>2043</v>
      </c>
      <c r="B30" s="164">
        <f t="shared" si="0"/>
        <v>1605182.4000000001</v>
      </c>
      <c r="E30" s="13"/>
      <c r="F30"/>
      <c r="G30"/>
      <c r="H30"/>
      <c r="I30"/>
      <c r="J30"/>
      <c r="K30"/>
      <c r="L30"/>
      <c r="M30"/>
      <c r="N30"/>
      <c r="O30"/>
      <c r="P30"/>
      <c r="Q30"/>
      <c r="R30"/>
      <c r="S30"/>
      <c r="T30"/>
      <c r="U30"/>
      <c r="V30"/>
      <c r="W30"/>
      <c r="X30"/>
      <c r="Y30"/>
      <c r="Z30"/>
      <c r="AA30"/>
      <c r="AB30"/>
      <c r="AC30"/>
      <c r="AD30"/>
      <c r="AE30"/>
      <c r="AF30"/>
      <c r="AG30"/>
      <c r="AH30"/>
      <c r="AI30"/>
      <c r="AJ30"/>
      <c r="AK30"/>
      <c r="AL30"/>
      <c r="AM30"/>
      <c r="AN30"/>
      <c r="AO30"/>
      <c r="AP30"/>
      <c r="AQ30"/>
      <c r="AR30"/>
      <c r="AS30"/>
      <c r="AT30"/>
      <c r="AU30"/>
      <c r="AV30"/>
      <c r="AW30"/>
      <c r="AX30"/>
      <c r="AY30"/>
      <c r="AZ30" s="14"/>
    </row>
    <row r="31" spans="1:52" x14ac:dyDescent="0.2">
      <c r="A31" s="1">
        <f>IF(A30&lt;'Project Information'!B$11,A30+1,"")</f>
        <v>2044</v>
      </c>
      <c r="B31" s="164">
        <f t="shared" si="0"/>
        <v>1605182.4000000001</v>
      </c>
      <c r="E31" s="13"/>
      <c r="F31"/>
      <c r="G31"/>
      <c r="H31"/>
      <c r="I31"/>
      <c r="J31"/>
      <c r="K31"/>
      <c r="L31"/>
      <c r="M31"/>
      <c r="N31"/>
      <c r="O31"/>
      <c r="P31"/>
      <c r="Q31"/>
      <c r="R31"/>
      <c r="S31"/>
      <c r="T31"/>
      <c r="U31"/>
      <c r="V31"/>
      <c r="W31"/>
      <c r="X31"/>
      <c r="Y31"/>
      <c r="Z31"/>
      <c r="AA31"/>
      <c r="AB31"/>
      <c r="AC31"/>
      <c r="AD31"/>
      <c r="AE31"/>
      <c r="AF31"/>
      <c r="AG31"/>
      <c r="AH31"/>
      <c r="AI31"/>
      <c r="AJ31"/>
      <c r="AK31"/>
      <c r="AL31"/>
      <c r="AM31"/>
      <c r="AN31"/>
      <c r="AO31"/>
      <c r="AP31"/>
      <c r="AQ31"/>
      <c r="AR31"/>
      <c r="AS31"/>
      <c r="AT31"/>
      <c r="AU31"/>
      <c r="AV31"/>
      <c r="AW31"/>
      <c r="AX31"/>
      <c r="AY31"/>
      <c r="AZ31" s="14"/>
    </row>
    <row r="32" spans="1:52" x14ac:dyDescent="0.2">
      <c r="A32" s="1">
        <f>IF(A31&lt;'Project Information'!B$11,A31+1,"")</f>
        <v>2045</v>
      </c>
      <c r="B32" s="164">
        <f t="shared" si="0"/>
        <v>1605182.4000000001</v>
      </c>
      <c r="E32" s="13"/>
      <c r="F32"/>
      <c r="G32"/>
      <c r="H32"/>
      <c r="I32"/>
      <c r="J32"/>
      <c r="K32"/>
      <c r="L32"/>
      <c r="M32"/>
      <c r="N32"/>
      <c r="O32"/>
      <c r="P32"/>
      <c r="Q32"/>
      <c r="R32"/>
      <c r="S32"/>
      <c r="T32"/>
      <c r="U32"/>
      <c r="V32"/>
      <c r="W32"/>
      <c r="X32"/>
      <c r="Y32"/>
      <c r="Z32"/>
      <c r="AA32"/>
      <c r="AB32"/>
      <c r="AC32"/>
      <c r="AD32"/>
      <c r="AE32"/>
      <c r="AF32"/>
      <c r="AG32"/>
      <c r="AH32"/>
      <c r="AI32"/>
      <c r="AJ32"/>
      <c r="AK32"/>
      <c r="AL32"/>
      <c r="AM32"/>
      <c r="AN32"/>
      <c r="AO32"/>
      <c r="AP32"/>
      <c r="AQ32"/>
      <c r="AR32"/>
      <c r="AS32"/>
      <c r="AT32"/>
      <c r="AU32"/>
      <c r="AV32"/>
      <c r="AW32"/>
      <c r="AX32"/>
      <c r="AY32"/>
      <c r="AZ32" s="14"/>
    </row>
    <row r="33" spans="1:52" x14ac:dyDescent="0.2">
      <c r="A33" s="1">
        <f>IF(A32&lt;'Project Information'!B$11,A32+1,"")</f>
        <v>2046</v>
      </c>
      <c r="B33" s="164">
        <f t="shared" si="0"/>
        <v>1605182.4000000001</v>
      </c>
      <c r="E33" s="13"/>
      <c r="F33"/>
      <c r="G33"/>
      <c r="H33"/>
      <c r="I33"/>
      <c r="J33"/>
      <c r="K33"/>
      <c r="L33"/>
      <c r="M33"/>
      <c r="N33"/>
      <c r="O33"/>
      <c r="P33"/>
      <c r="Q33"/>
      <c r="R33"/>
      <c r="S33"/>
      <c r="T33"/>
      <c r="U33"/>
      <c r="V33"/>
      <c r="W33"/>
      <c r="X33"/>
      <c r="Y33"/>
      <c r="Z33"/>
      <c r="AA33"/>
      <c r="AB33"/>
      <c r="AC33"/>
      <c r="AD33"/>
      <c r="AE33"/>
      <c r="AF33"/>
      <c r="AG33"/>
      <c r="AH33"/>
      <c r="AI33"/>
      <c r="AJ33"/>
      <c r="AK33"/>
      <c r="AL33"/>
      <c r="AM33"/>
      <c r="AN33"/>
      <c r="AO33"/>
      <c r="AP33"/>
      <c r="AQ33"/>
      <c r="AR33"/>
      <c r="AS33"/>
      <c r="AT33"/>
      <c r="AU33"/>
      <c r="AV33"/>
      <c r="AW33"/>
      <c r="AX33"/>
      <c r="AY33"/>
      <c r="AZ33" s="14"/>
    </row>
    <row r="34" spans="1:52" x14ac:dyDescent="0.2">
      <c r="A34" s="1">
        <f>IF(A33&lt;'Project Information'!B$11,A33+1,"")</f>
        <v>2047</v>
      </c>
      <c r="B34" s="164">
        <f t="shared" si="0"/>
        <v>1605182.4000000001</v>
      </c>
      <c r="E34" s="13"/>
      <c r="F34"/>
      <c r="G34"/>
      <c r="H34"/>
      <c r="I34"/>
      <c r="J34"/>
      <c r="K34"/>
      <c r="L34"/>
      <c r="M34"/>
      <c r="N34"/>
      <c r="O34"/>
      <c r="P34"/>
      <c r="Q34"/>
      <c r="R34"/>
      <c r="S34"/>
      <c r="T34"/>
      <c r="U34"/>
      <c r="V34"/>
      <c r="W34"/>
      <c r="X34"/>
      <c r="Y34"/>
      <c r="Z34"/>
      <c r="AA34"/>
      <c r="AB34"/>
      <c r="AC34"/>
      <c r="AD34"/>
      <c r="AE34"/>
      <c r="AF34"/>
      <c r="AG34"/>
      <c r="AH34"/>
      <c r="AI34"/>
      <c r="AJ34"/>
      <c r="AK34"/>
      <c r="AL34"/>
      <c r="AM34"/>
      <c r="AN34"/>
      <c r="AO34"/>
      <c r="AP34"/>
      <c r="AQ34"/>
      <c r="AR34"/>
      <c r="AS34"/>
      <c r="AT34"/>
      <c r="AU34"/>
      <c r="AV34"/>
      <c r="AW34"/>
      <c r="AX34"/>
      <c r="AY34"/>
      <c r="AZ34" s="14"/>
    </row>
    <row r="35" spans="1:52" x14ac:dyDescent="0.2">
      <c r="A35" s="1" t="str">
        <f>IF(A34&lt;'Project Information'!B$11,A34+1,"")</f>
        <v/>
      </c>
      <c r="B35" s="164">
        <v>0</v>
      </c>
      <c r="E35" s="13"/>
      <c r="F35"/>
      <c r="G35"/>
      <c r="H35"/>
      <c r="I35"/>
      <c r="J35"/>
      <c r="K35"/>
      <c r="L35"/>
      <c r="M35"/>
      <c r="N35"/>
      <c r="O35"/>
      <c r="P35"/>
      <c r="Q35"/>
      <c r="R35"/>
      <c r="S35"/>
      <c r="T35"/>
      <c r="U35"/>
      <c r="V35"/>
      <c r="W35"/>
      <c r="X35"/>
      <c r="Y35"/>
      <c r="Z35"/>
      <c r="AA35"/>
      <c r="AB35"/>
      <c r="AC35"/>
      <c r="AD35"/>
      <c r="AE35"/>
      <c r="AF35"/>
      <c r="AG35"/>
      <c r="AH35"/>
      <c r="AI35"/>
      <c r="AJ35"/>
      <c r="AK35"/>
      <c r="AL35"/>
      <c r="AM35"/>
      <c r="AN35"/>
      <c r="AO35"/>
      <c r="AP35"/>
      <c r="AQ35"/>
      <c r="AR35"/>
      <c r="AS35"/>
      <c r="AT35"/>
      <c r="AU35"/>
      <c r="AV35"/>
      <c r="AW35"/>
      <c r="AX35"/>
      <c r="AY35"/>
      <c r="AZ35" s="14"/>
    </row>
    <row r="36" spans="1:52" x14ac:dyDescent="0.2">
      <c r="A36" s="1" t="str">
        <f>IF(A35&lt;'Project Information'!B$11,A35+1,"")</f>
        <v/>
      </c>
      <c r="B36" s="164">
        <v>0</v>
      </c>
      <c r="E36" s="13"/>
      <c r="F36"/>
      <c r="G36"/>
      <c r="H36"/>
      <c r="I36"/>
      <c r="J36"/>
      <c r="K36"/>
      <c r="L36"/>
      <c r="M36"/>
      <c r="N36"/>
      <c r="O36"/>
      <c r="P36"/>
      <c r="Q36"/>
      <c r="R36"/>
      <c r="S36"/>
      <c r="T36"/>
      <c r="U36"/>
      <c r="V36"/>
      <c r="W36"/>
      <c r="X36"/>
      <c r="Y36"/>
      <c r="Z36"/>
      <c r="AA36"/>
      <c r="AB36"/>
      <c r="AC36"/>
      <c r="AD36"/>
      <c r="AE36"/>
      <c r="AF36"/>
      <c r="AG36"/>
      <c r="AH36"/>
      <c r="AI36"/>
      <c r="AJ36"/>
      <c r="AK36"/>
      <c r="AL36"/>
      <c r="AM36"/>
      <c r="AN36"/>
      <c r="AO36"/>
      <c r="AP36"/>
      <c r="AQ36"/>
      <c r="AR36"/>
      <c r="AS36"/>
      <c r="AT36"/>
      <c r="AU36"/>
      <c r="AV36"/>
      <c r="AW36"/>
      <c r="AX36"/>
      <c r="AY36"/>
      <c r="AZ36" s="14"/>
    </row>
    <row r="37" spans="1:52" x14ac:dyDescent="0.2">
      <c r="A37" s="1" t="str">
        <f>IF(A36&lt;'Project Information'!B$11,A36+1,"")</f>
        <v/>
      </c>
      <c r="B37" s="164">
        <v>0</v>
      </c>
      <c r="E37" s="13"/>
      <c r="F37"/>
      <c r="G37"/>
      <c r="H37"/>
      <c r="I37"/>
      <c r="J37"/>
      <c r="K37"/>
      <c r="L37"/>
      <c r="M37"/>
      <c r="N37"/>
      <c r="O37"/>
      <c r="P37"/>
      <c r="Q37"/>
      <c r="R37"/>
      <c r="S37"/>
      <c r="T37"/>
      <c r="U37"/>
      <c r="V37"/>
      <c r="W37"/>
      <c r="X37"/>
      <c r="Y37"/>
      <c r="Z37"/>
      <c r="AA37"/>
      <c r="AB37"/>
      <c r="AC37"/>
      <c r="AD37"/>
      <c r="AE37"/>
      <c r="AF37"/>
      <c r="AG37"/>
      <c r="AH37"/>
      <c r="AI37"/>
      <c r="AJ37"/>
      <c r="AK37"/>
      <c r="AL37"/>
      <c r="AM37"/>
      <c r="AN37"/>
      <c r="AO37"/>
      <c r="AP37"/>
      <c r="AQ37"/>
      <c r="AR37"/>
      <c r="AS37"/>
      <c r="AT37"/>
      <c r="AU37"/>
      <c r="AV37"/>
      <c r="AW37"/>
      <c r="AX37"/>
      <c r="AY37"/>
      <c r="AZ37" s="14"/>
    </row>
    <row r="38" spans="1:52" x14ac:dyDescent="0.2">
      <c r="A38" s="1" t="str">
        <f>IF(A37&lt;'Project Information'!B$11,A37+1,"")</f>
        <v/>
      </c>
      <c r="B38" s="164">
        <v>0</v>
      </c>
      <c r="E38" s="13"/>
      <c r="F38"/>
      <c r="G38"/>
      <c r="H38"/>
      <c r="I38"/>
      <c r="J38"/>
      <c r="K38"/>
      <c r="L38"/>
      <c r="M38"/>
      <c r="N38"/>
      <c r="O38"/>
      <c r="P38"/>
      <c r="Q38"/>
      <c r="R38"/>
      <c r="S38"/>
      <c r="T38"/>
      <c r="U38"/>
      <c r="V38"/>
      <c r="W38"/>
      <c r="X38"/>
      <c r="Y38"/>
      <c r="Z38"/>
      <c r="AA38"/>
      <c r="AB38"/>
      <c r="AC38"/>
      <c r="AD38"/>
      <c r="AE38"/>
      <c r="AF38"/>
      <c r="AG38"/>
      <c r="AH38"/>
      <c r="AI38"/>
      <c r="AJ38"/>
      <c r="AK38"/>
      <c r="AL38"/>
      <c r="AM38"/>
      <c r="AN38"/>
      <c r="AO38"/>
      <c r="AP38"/>
      <c r="AQ38"/>
      <c r="AR38"/>
      <c r="AS38"/>
      <c r="AT38"/>
      <c r="AU38"/>
      <c r="AV38"/>
      <c r="AW38"/>
      <c r="AX38"/>
      <c r="AY38"/>
      <c r="AZ38" s="14"/>
    </row>
    <row r="39" spans="1:52" x14ac:dyDescent="0.2">
      <c r="A39" s="1" t="str">
        <f>IF(A38&lt;'Project Information'!B$11,A38+1,"")</f>
        <v/>
      </c>
      <c r="B39" s="164">
        <v>0</v>
      </c>
      <c r="E39" s="13"/>
      <c r="F39"/>
      <c r="G39"/>
      <c r="H39"/>
      <c r="I39"/>
      <c r="J39"/>
      <c r="K39"/>
      <c r="L39"/>
      <c r="M39"/>
      <c r="N39"/>
      <c r="O39"/>
      <c r="P39"/>
      <c r="Q39"/>
      <c r="R39"/>
      <c r="S39"/>
      <c r="T39"/>
      <c r="U39"/>
      <c r="V39"/>
      <c r="W39"/>
      <c r="X39"/>
      <c r="Y39"/>
      <c r="Z39"/>
      <c r="AA39"/>
      <c r="AB39"/>
      <c r="AC39"/>
      <c r="AD39"/>
      <c r="AE39"/>
      <c r="AF39"/>
      <c r="AG39"/>
      <c r="AH39"/>
      <c r="AI39"/>
      <c r="AJ39"/>
      <c r="AK39"/>
      <c r="AL39"/>
      <c r="AM39"/>
      <c r="AN39"/>
      <c r="AO39"/>
      <c r="AP39"/>
      <c r="AQ39"/>
      <c r="AR39"/>
      <c r="AS39"/>
      <c r="AT39"/>
      <c r="AU39"/>
      <c r="AV39"/>
      <c r="AW39"/>
      <c r="AX39"/>
      <c r="AY39"/>
      <c r="AZ39" s="14"/>
    </row>
    <row r="40" spans="1:52" x14ac:dyDescent="0.2">
      <c r="A40" s="1" t="str">
        <f>IF(A39&lt;'Project Information'!B$11,A39+1,"")</f>
        <v/>
      </c>
      <c r="B40" s="164">
        <v>0</v>
      </c>
      <c r="E40" s="13"/>
      <c r="F40"/>
      <c r="G40"/>
      <c r="H40"/>
      <c r="I40"/>
      <c r="J40"/>
      <c r="K40"/>
      <c r="L40"/>
      <c r="M40"/>
      <c r="N40"/>
      <c r="O40"/>
      <c r="P40"/>
      <c r="Q40"/>
      <c r="R40"/>
      <c r="S40"/>
      <c r="T40"/>
      <c r="U40"/>
      <c r="V40"/>
      <c r="W40"/>
      <c r="X40"/>
      <c r="Y40"/>
      <c r="Z40"/>
      <c r="AA40"/>
      <c r="AB40"/>
      <c r="AC40"/>
      <c r="AD40"/>
      <c r="AE40"/>
      <c r="AF40"/>
      <c r="AG40"/>
      <c r="AH40"/>
      <c r="AI40"/>
      <c r="AJ40"/>
      <c r="AK40"/>
      <c r="AL40"/>
      <c r="AM40"/>
      <c r="AN40"/>
      <c r="AO40"/>
      <c r="AP40"/>
      <c r="AQ40"/>
      <c r="AR40"/>
      <c r="AS40"/>
      <c r="AT40"/>
      <c r="AU40"/>
      <c r="AV40"/>
      <c r="AW40"/>
      <c r="AX40"/>
      <c r="AY40"/>
      <c r="AZ40" s="14"/>
    </row>
    <row r="41" spans="1:52" x14ac:dyDescent="0.2">
      <c r="A41" s="1" t="str">
        <f>IF(A40&lt;'Project Information'!B$11,A40+1,"")</f>
        <v/>
      </c>
      <c r="B41" s="164">
        <v>0</v>
      </c>
      <c r="E41" s="13"/>
      <c r="F41"/>
      <c r="G41"/>
      <c r="H41"/>
      <c r="I41"/>
      <c r="J41"/>
      <c r="K41"/>
      <c r="L41"/>
      <c r="M41"/>
      <c r="N41"/>
      <c r="O41"/>
      <c r="P41"/>
      <c r="Q41"/>
      <c r="R41"/>
      <c r="S41"/>
      <c r="T41"/>
      <c r="U41"/>
      <c r="V41"/>
      <c r="W41"/>
      <c r="X41"/>
      <c r="Y41"/>
      <c r="Z41"/>
      <c r="AA41"/>
      <c r="AB41"/>
      <c r="AC41"/>
      <c r="AD41"/>
      <c r="AE41"/>
      <c r="AF41"/>
      <c r="AG41"/>
      <c r="AH41"/>
      <c r="AI41"/>
      <c r="AJ41"/>
      <c r="AK41"/>
      <c r="AL41"/>
      <c r="AM41"/>
      <c r="AN41"/>
      <c r="AO41"/>
      <c r="AP41"/>
      <c r="AQ41"/>
      <c r="AR41"/>
      <c r="AS41"/>
      <c r="AT41"/>
      <c r="AU41"/>
      <c r="AV41"/>
      <c r="AW41"/>
      <c r="AX41"/>
      <c r="AY41"/>
      <c r="AZ41" s="14"/>
    </row>
    <row r="42" spans="1:52" x14ac:dyDescent="0.2">
      <c r="A42" s="1" t="str">
        <f>IF(A41&lt;'Project Information'!B$11,A41+1,"")</f>
        <v/>
      </c>
      <c r="B42" s="164">
        <v>0</v>
      </c>
      <c r="E42" s="13"/>
      <c r="F42"/>
      <c r="G42"/>
      <c r="H42"/>
      <c r="I42"/>
      <c r="J42"/>
      <c r="K42"/>
      <c r="L42"/>
      <c r="M42"/>
      <c r="N42"/>
      <c r="O42"/>
      <c r="P42"/>
      <c r="Q42"/>
      <c r="R42"/>
      <c r="S42"/>
      <c r="T42"/>
      <c r="U42"/>
      <c r="V42"/>
      <c r="W42"/>
      <c r="X42"/>
      <c r="Y42"/>
      <c r="Z42"/>
      <c r="AA42"/>
      <c r="AB42"/>
      <c r="AC42"/>
      <c r="AD42"/>
      <c r="AE42"/>
      <c r="AF42"/>
      <c r="AG42"/>
      <c r="AH42"/>
      <c r="AI42"/>
      <c r="AJ42"/>
      <c r="AK42"/>
      <c r="AL42"/>
      <c r="AM42"/>
      <c r="AN42"/>
      <c r="AO42"/>
      <c r="AP42"/>
      <c r="AQ42"/>
      <c r="AR42"/>
      <c r="AS42"/>
      <c r="AT42"/>
      <c r="AU42"/>
      <c r="AV42"/>
      <c r="AW42"/>
      <c r="AX42"/>
      <c r="AY42"/>
      <c r="AZ42" s="14"/>
    </row>
    <row r="43" spans="1:52" x14ac:dyDescent="0.2">
      <c r="A43" s="1" t="str">
        <f>IF(A42&lt;'Project Information'!B$11,A42+1,"")</f>
        <v/>
      </c>
      <c r="B43" s="164">
        <v>0</v>
      </c>
      <c r="E43" s="13"/>
      <c r="F43"/>
      <c r="G43"/>
      <c r="H43"/>
      <c r="I43"/>
      <c r="J43"/>
      <c r="K43"/>
      <c r="L43"/>
      <c r="M43"/>
      <c r="N43"/>
      <c r="O43"/>
      <c r="P43"/>
      <c r="Q43"/>
      <c r="R43"/>
      <c r="S43"/>
      <c r="T43"/>
      <c r="U43"/>
      <c r="V43"/>
      <c r="W43"/>
      <c r="X43"/>
      <c r="Y43"/>
      <c r="Z43"/>
      <c r="AA43"/>
      <c r="AB43"/>
      <c r="AC43"/>
      <c r="AD43"/>
      <c r="AE43"/>
      <c r="AF43"/>
      <c r="AG43"/>
      <c r="AH43"/>
      <c r="AI43"/>
      <c r="AJ43"/>
      <c r="AK43"/>
      <c r="AL43"/>
      <c r="AM43"/>
      <c r="AN43"/>
      <c r="AO43"/>
      <c r="AP43"/>
      <c r="AQ43"/>
      <c r="AR43"/>
      <c r="AS43"/>
      <c r="AT43"/>
      <c r="AU43"/>
      <c r="AV43"/>
      <c r="AW43"/>
      <c r="AX43"/>
      <c r="AY43"/>
      <c r="AZ43" s="14"/>
    </row>
    <row r="44" spans="1:52" x14ac:dyDescent="0.2">
      <c r="A44" s="2" t="str">
        <f>IF(A43&lt;'Project Information'!B$11,A43+1,"")</f>
        <v/>
      </c>
      <c r="B44" s="120">
        <v>0</v>
      </c>
      <c r="E44" s="13"/>
      <c r="F44"/>
      <c r="G44"/>
      <c r="H44"/>
      <c r="I44"/>
      <c r="J44"/>
      <c r="K44"/>
      <c r="L44"/>
      <c r="M44"/>
      <c r="N44"/>
      <c r="O44"/>
      <c r="P44"/>
      <c r="Q44"/>
      <c r="R44"/>
      <c r="S44"/>
      <c r="T44"/>
      <c r="U44"/>
      <c r="V44"/>
      <c r="W44"/>
      <c r="X44"/>
      <c r="Y44"/>
      <c r="Z44"/>
      <c r="AA44"/>
      <c r="AB44"/>
      <c r="AC44"/>
      <c r="AD44"/>
      <c r="AE44"/>
      <c r="AF44"/>
      <c r="AG44"/>
      <c r="AH44"/>
      <c r="AI44"/>
      <c r="AJ44"/>
      <c r="AK44"/>
      <c r="AL44"/>
      <c r="AM44"/>
      <c r="AN44"/>
      <c r="AO44"/>
      <c r="AP44"/>
      <c r="AQ44"/>
      <c r="AR44"/>
      <c r="AS44"/>
      <c r="AT44"/>
      <c r="AU44"/>
      <c r="AV44"/>
      <c r="AW44"/>
      <c r="AX44"/>
      <c r="AY44"/>
      <c r="AZ44" s="14"/>
    </row>
    <row r="45" spans="1:52" x14ac:dyDescent="0.2">
      <c r="E45" s="13"/>
      <c r="F45"/>
      <c r="G45"/>
      <c r="H45"/>
      <c r="I45"/>
      <c r="J45"/>
      <c r="K45"/>
      <c r="L45"/>
      <c r="M45"/>
      <c r="N45"/>
      <c r="O45"/>
      <c r="P45"/>
      <c r="Q45"/>
      <c r="R45"/>
      <c r="S45"/>
      <c r="T45"/>
      <c r="U45"/>
      <c r="V45"/>
      <c r="W45"/>
      <c r="X45"/>
      <c r="Y45"/>
      <c r="Z45"/>
      <c r="AA45"/>
      <c r="AB45"/>
      <c r="AC45"/>
      <c r="AD45"/>
      <c r="AE45"/>
      <c r="AF45"/>
      <c r="AG45"/>
      <c r="AH45"/>
      <c r="AI45"/>
      <c r="AJ45"/>
      <c r="AK45"/>
      <c r="AL45"/>
      <c r="AM45"/>
      <c r="AN45"/>
      <c r="AO45"/>
      <c r="AP45"/>
      <c r="AQ45"/>
      <c r="AR45"/>
      <c r="AS45"/>
      <c r="AT45"/>
      <c r="AU45"/>
      <c r="AV45"/>
      <c r="AW45"/>
      <c r="AX45"/>
      <c r="AY45"/>
      <c r="AZ45" s="14"/>
    </row>
    <row r="46" spans="1:52" x14ac:dyDescent="0.2">
      <c r="E46" s="13"/>
      <c r="F46"/>
      <c r="G46"/>
      <c r="H46"/>
      <c r="I46"/>
      <c r="J46"/>
      <c r="K46"/>
      <c r="L46"/>
      <c r="M46"/>
      <c r="N46"/>
      <c r="O46"/>
      <c r="P46"/>
      <c r="Q46"/>
      <c r="R46"/>
      <c r="S46"/>
      <c r="T46"/>
      <c r="U46"/>
      <c r="V46"/>
      <c r="W46"/>
      <c r="X46"/>
      <c r="Y46"/>
      <c r="Z46"/>
      <c r="AA46"/>
      <c r="AB46"/>
      <c r="AC46"/>
      <c r="AD46"/>
      <c r="AE46"/>
      <c r="AF46"/>
      <c r="AG46"/>
      <c r="AH46"/>
      <c r="AI46"/>
      <c r="AJ46"/>
      <c r="AK46"/>
      <c r="AL46"/>
      <c r="AM46"/>
      <c r="AN46"/>
      <c r="AO46"/>
      <c r="AP46"/>
      <c r="AQ46"/>
      <c r="AR46"/>
      <c r="AS46"/>
      <c r="AT46"/>
      <c r="AU46"/>
      <c r="AV46"/>
      <c r="AW46"/>
      <c r="AX46"/>
      <c r="AY46"/>
      <c r="AZ46" s="14"/>
    </row>
    <row r="47" spans="1:52" x14ac:dyDescent="0.2">
      <c r="E47" s="13"/>
      <c r="F47"/>
      <c r="G47"/>
      <c r="H47"/>
      <c r="I47"/>
      <c r="J47"/>
      <c r="K47"/>
      <c r="L47"/>
      <c r="M47"/>
      <c r="N47"/>
      <c r="O47"/>
      <c r="P47"/>
      <c r="Q47"/>
      <c r="R47"/>
      <c r="S47"/>
      <c r="T47"/>
      <c r="U47"/>
      <c r="V47"/>
      <c r="W47"/>
      <c r="X47"/>
      <c r="Y47"/>
      <c r="Z47"/>
      <c r="AA47"/>
      <c r="AB47"/>
      <c r="AC47"/>
      <c r="AD47"/>
      <c r="AE47"/>
      <c r="AF47"/>
      <c r="AG47"/>
      <c r="AH47"/>
      <c r="AI47"/>
      <c r="AJ47"/>
      <c r="AK47"/>
      <c r="AL47"/>
      <c r="AM47"/>
      <c r="AN47"/>
      <c r="AO47"/>
      <c r="AP47"/>
      <c r="AQ47"/>
      <c r="AR47"/>
      <c r="AS47"/>
      <c r="AT47"/>
      <c r="AU47"/>
      <c r="AV47"/>
      <c r="AW47"/>
      <c r="AX47"/>
      <c r="AY47"/>
      <c r="AZ47" s="14"/>
    </row>
    <row r="48" spans="1:52" x14ac:dyDescent="0.2">
      <c r="E48" s="13"/>
      <c r="F48"/>
      <c r="G48"/>
      <c r="H48"/>
      <c r="I48"/>
      <c r="J48"/>
      <c r="K48"/>
      <c r="L48"/>
      <c r="M48"/>
      <c r="N48"/>
      <c r="O48"/>
      <c r="P48"/>
      <c r="Q48"/>
      <c r="R48"/>
      <c r="S48"/>
      <c r="T48"/>
      <c r="U48"/>
      <c r="V48"/>
      <c r="W48"/>
      <c r="X48"/>
      <c r="Y48"/>
      <c r="Z48"/>
      <c r="AA48"/>
      <c r="AB48"/>
      <c r="AC48"/>
      <c r="AD48"/>
      <c r="AE48"/>
      <c r="AF48"/>
      <c r="AG48"/>
      <c r="AH48"/>
      <c r="AI48"/>
      <c r="AJ48"/>
      <c r="AK48"/>
      <c r="AL48"/>
      <c r="AM48"/>
      <c r="AN48"/>
      <c r="AO48"/>
      <c r="AP48"/>
      <c r="AQ48"/>
      <c r="AR48"/>
      <c r="AS48"/>
      <c r="AT48"/>
      <c r="AU48"/>
      <c r="AV48"/>
      <c r="AW48"/>
      <c r="AX48"/>
      <c r="AY48"/>
      <c r="AZ48" s="14"/>
    </row>
    <row r="49" spans="5:52" x14ac:dyDescent="0.2">
      <c r="E49" s="13"/>
      <c r="F49"/>
      <c r="G49"/>
      <c r="H49"/>
      <c r="I49"/>
      <c r="J49"/>
      <c r="K49"/>
      <c r="L49"/>
      <c r="M49"/>
      <c r="N49"/>
      <c r="O49"/>
      <c r="P49"/>
      <c r="Q49"/>
      <c r="R49"/>
      <c r="S49"/>
      <c r="T49"/>
      <c r="U49"/>
      <c r="V49"/>
      <c r="W49"/>
      <c r="X49"/>
      <c r="Y49"/>
      <c r="Z49"/>
      <c r="AA49"/>
      <c r="AB49"/>
      <c r="AC49"/>
      <c r="AD49"/>
      <c r="AE49"/>
      <c r="AF49"/>
      <c r="AG49"/>
      <c r="AH49"/>
      <c r="AI49"/>
      <c r="AJ49"/>
      <c r="AK49"/>
      <c r="AL49"/>
      <c r="AM49"/>
      <c r="AN49"/>
      <c r="AO49"/>
      <c r="AP49"/>
      <c r="AQ49"/>
      <c r="AR49"/>
      <c r="AS49"/>
      <c r="AT49"/>
      <c r="AU49"/>
      <c r="AV49"/>
      <c r="AW49"/>
      <c r="AX49"/>
      <c r="AY49"/>
      <c r="AZ49" s="14"/>
    </row>
    <row r="50" spans="5:52" x14ac:dyDescent="0.2">
      <c r="E50" s="13"/>
      <c r="F50"/>
      <c r="G50"/>
      <c r="H50"/>
      <c r="I50"/>
      <c r="J50"/>
      <c r="K50"/>
      <c r="L50"/>
      <c r="M50"/>
      <c r="N50"/>
      <c r="O50"/>
      <c r="P50"/>
      <c r="Q50"/>
      <c r="R50"/>
      <c r="S50"/>
      <c r="T50"/>
      <c r="U50"/>
      <c r="V50"/>
      <c r="W50"/>
      <c r="X50"/>
      <c r="Y50"/>
      <c r="Z50"/>
      <c r="AA50"/>
      <c r="AB50"/>
      <c r="AC50"/>
      <c r="AD50"/>
      <c r="AE50"/>
      <c r="AF50"/>
      <c r="AG50"/>
      <c r="AH50"/>
      <c r="AI50"/>
      <c r="AJ50"/>
      <c r="AK50"/>
      <c r="AL50"/>
      <c r="AM50"/>
      <c r="AN50"/>
      <c r="AO50"/>
      <c r="AP50"/>
      <c r="AQ50"/>
      <c r="AR50"/>
      <c r="AS50"/>
      <c r="AT50"/>
      <c r="AU50"/>
      <c r="AV50"/>
      <c r="AW50"/>
      <c r="AX50"/>
      <c r="AY50"/>
      <c r="AZ50" s="14"/>
    </row>
    <row r="51" spans="5:52" x14ac:dyDescent="0.2">
      <c r="E51" s="13"/>
      <c r="F51"/>
      <c r="G51"/>
      <c r="H51"/>
      <c r="I51"/>
      <c r="J51"/>
      <c r="K51"/>
      <c r="L51"/>
      <c r="M51"/>
      <c r="N51"/>
      <c r="O51"/>
      <c r="P51"/>
      <c r="Q51"/>
      <c r="R51"/>
      <c r="S51"/>
      <c r="T51"/>
      <c r="U51"/>
      <c r="V51"/>
      <c r="W51"/>
      <c r="X51"/>
      <c r="Y51"/>
      <c r="Z51"/>
      <c r="AA51"/>
      <c r="AB51"/>
      <c r="AC51"/>
      <c r="AD51"/>
      <c r="AE51"/>
      <c r="AF51"/>
      <c r="AG51"/>
      <c r="AH51"/>
      <c r="AI51"/>
      <c r="AJ51"/>
      <c r="AK51"/>
      <c r="AL51"/>
      <c r="AM51"/>
      <c r="AN51"/>
      <c r="AO51"/>
      <c r="AP51"/>
      <c r="AQ51"/>
      <c r="AR51"/>
      <c r="AS51"/>
      <c r="AT51"/>
      <c r="AU51"/>
      <c r="AV51"/>
      <c r="AW51"/>
      <c r="AX51"/>
      <c r="AY51"/>
      <c r="AZ51" s="14"/>
    </row>
    <row r="52" spans="5:52" x14ac:dyDescent="0.2">
      <c r="E52" s="13"/>
      <c r="F52"/>
      <c r="G52"/>
      <c r="H52"/>
      <c r="I52"/>
      <c r="J52"/>
      <c r="K52"/>
      <c r="L52"/>
      <c r="M52"/>
      <c r="N52"/>
      <c r="O52"/>
      <c r="P52"/>
      <c r="Q52"/>
      <c r="R52"/>
      <c r="S52"/>
      <c r="T52"/>
      <c r="U52"/>
      <c r="V52"/>
      <c r="W52"/>
      <c r="X52"/>
      <c r="Y52"/>
      <c r="Z52"/>
      <c r="AA52"/>
      <c r="AB52"/>
      <c r="AC52"/>
      <c r="AD52"/>
      <c r="AE52"/>
      <c r="AF52"/>
      <c r="AG52"/>
      <c r="AH52"/>
      <c r="AI52"/>
      <c r="AJ52"/>
      <c r="AK52"/>
      <c r="AL52"/>
      <c r="AM52"/>
      <c r="AN52"/>
      <c r="AO52"/>
      <c r="AP52"/>
      <c r="AQ52"/>
      <c r="AR52"/>
      <c r="AS52"/>
      <c r="AT52"/>
      <c r="AU52"/>
      <c r="AV52"/>
      <c r="AW52"/>
      <c r="AX52"/>
      <c r="AY52"/>
      <c r="AZ52" s="14"/>
    </row>
    <row r="53" spans="5:52" x14ac:dyDescent="0.2">
      <c r="E53" s="13"/>
      <c r="F53"/>
      <c r="G53"/>
      <c r="H53"/>
      <c r="I53"/>
      <c r="J53"/>
      <c r="K53"/>
      <c r="L53"/>
      <c r="M53"/>
      <c r="N53"/>
      <c r="O53"/>
      <c r="P53"/>
      <c r="Q53"/>
      <c r="R53"/>
      <c r="S53"/>
      <c r="T53"/>
      <c r="U53"/>
      <c r="V53"/>
      <c r="W53"/>
      <c r="X53"/>
      <c r="Y53"/>
      <c r="Z53"/>
      <c r="AA53"/>
      <c r="AB53"/>
      <c r="AC53"/>
      <c r="AD53"/>
      <c r="AE53"/>
      <c r="AF53"/>
      <c r="AG53"/>
      <c r="AH53"/>
      <c r="AI53"/>
      <c r="AJ53"/>
      <c r="AK53"/>
      <c r="AL53"/>
      <c r="AM53"/>
      <c r="AN53"/>
      <c r="AO53"/>
      <c r="AP53"/>
      <c r="AQ53"/>
      <c r="AR53"/>
      <c r="AS53"/>
      <c r="AT53"/>
      <c r="AU53"/>
      <c r="AV53"/>
      <c r="AW53"/>
      <c r="AX53"/>
      <c r="AY53"/>
      <c r="AZ53" s="14"/>
    </row>
    <row r="54" spans="5:52" x14ac:dyDescent="0.2">
      <c r="E54" s="13"/>
      <c r="F54"/>
      <c r="G54"/>
      <c r="H54"/>
      <c r="I54"/>
      <c r="J54"/>
      <c r="K54"/>
      <c r="L54"/>
      <c r="M54"/>
      <c r="N54"/>
      <c r="O54"/>
      <c r="P54"/>
      <c r="Q54"/>
      <c r="R54"/>
      <c r="S54"/>
      <c r="T54"/>
      <c r="U54"/>
      <c r="V54"/>
      <c r="W54"/>
      <c r="X54"/>
      <c r="Y54"/>
      <c r="Z54"/>
      <c r="AA54"/>
      <c r="AB54"/>
      <c r="AC54"/>
      <c r="AD54"/>
      <c r="AE54"/>
      <c r="AF54"/>
      <c r="AG54"/>
      <c r="AH54"/>
      <c r="AI54"/>
      <c r="AJ54"/>
      <c r="AK54"/>
      <c r="AL54"/>
      <c r="AM54"/>
      <c r="AN54"/>
      <c r="AO54"/>
      <c r="AP54"/>
      <c r="AQ54"/>
      <c r="AR54"/>
      <c r="AS54"/>
      <c r="AT54"/>
      <c r="AU54"/>
      <c r="AV54"/>
      <c r="AW54"/>
      <c r="AX54"/>
      <c r="AY54"/>
      <c r="AZ54" s="14"/>
    </row>
    <row r="55" spans="5:52" x14ac:dyDescent="0.2">
      <c r="E55" s="13"/>
      <c r="F55"/>
      <c r="G55"/>
      <c r="H55"/>
      <c r="I55"/>
      <c r="J55"/>
      <c r="K55"/>
      <c r="L55"/>
      <c r="M55"/>
      <c r="N55"/>
      <c r="O55"/>
      <c r="P55"/>
      <c r="Q55"/>
      <c r="R55"/>
      <c r="S55"/>
      <c r="T55"/>
      <c r="U55"/>
      <c r="V55"/>
      <c r="W55"/>
      <c r="X55"/>
      <c r="Y55"/>
      <c r="Z55"/>
      <c r="AA55"/>
      <c r="AB55"/>
      <c r="AC55"/>
      <c r="AD55"/>
      <c r="AE55"/>
      <c r="AF55"/>
      <c r="AG55"/>
      <c r="AH55"/>
      <c r="AI55"/>
      <c r="AJ55"/>
      <c r="AK55"/>
      <c r="AL55"/>
      <c r="AM55"/>
      <c r="AN55"/>
      <c r="AO55"/>
      <c r="AP55"/>
      <c r="AQ55"/>
      <c r="AR55"/>
      <c r="AS55"/>
      <c r="AT55"/>
      <c r="AU55"/>
      <c r="AV55"/>
      <c r="AW55"/>
      <c r="AX55"/>
      <c r="AY55"/>
      <c r="AZ55" s="14"/>
    </row>
    <row r="56" spans="5:52" x14ac:dyDescent="0.2">
      <c r="E56" s="13"/>
      <c r="F56"/>
      <c r="G56"/>
      <c r="H56"/>
      <c r="I56"/>
      <c r="J56"/>
      <c r="K56"/>
      <c r="L56"/>
      <c r="M56"/>
      <c r="N56"/>
      <c r="O56"/>
      <c r="P56"/>
      <c r="Q56"/>
      <c r="R56"/>
      <c r="S56"/>
      <c r="T56"/>
      <c r="U56"/>
      <c r="V56"/>
      <c r="W56"/>
      <c r="X56"/>
      <c r="Y56"/>
      <c r="Z56"/>
      <c r="AA56"/>
      <c r="AB56"/>
      <c r="AC56"/>
      <c r="AD56"/>
      <c r="AE56"/>
      <c r="AF56"/>
      <c r="AG56"/>
      <c r="AH56"/>
      <c r="AI56"/>
      <c r="AJ56"/>
      <c r="AK56"/>
      <c r="AL56"/>
      <c r="AM56"/>
      <c r="AN56"/>
      <c r="AO56"/>
      <c r="AP56"/>
      <c r="AQ56"/>
      <c r="AR56"/>
      <c r="AS56"/>
      <c r="AT56"/>
      <c r="AU56"/>
      <c r="AV56"/>
      <c r="AW56"/>
      <c r="AX56"/>
      <c r="AY56"/>
      <c r="AZ56" s="14"/>
    </row>
    <row r="57" spans="5:52" x14ac:dyDescent="0.2">
      <c r="E57" s="13"/>
      <c r="F57"/>
      <c r="G57"/>
      <c r="H57"/>
      <c r="I57"/>
      <c r="J57"/>
      <c r="K57"/>
      <c r="L57"/>
      <c r="M57"/>
      <c r="N57"/>
      <c r="O57"/>
      <c r="P57"/>
      <c r="Q57"/>
      <c r="R57"/>
      <c r="S57"/>
      <c r="T57"/>
      <c r="U57"/>
      <c r="V57"/>
      <c r="W57"/>
      <c r="X57"/>
      <c r="Y57"/>
      <c r="Z57"/>
      <c r="AA57"/>
      <c r="AB57"/>
      <c r="AC57"/>
      <c r="AD57"/>
      <c r="AE57"/>
      <c r="AF57"/>
      <c r="AG57"/>
      <c r="AH57"/>
      <c r="AI57"/>
      <c r="AJ57"/>
      <c r="AK57"/>
      <c r="AL57"/>
      <c r="AM57"/>
      <c r="AN57"/>
      <c r="AO57"/>
      <c r="AP57"/>
      <c r="AQ57"/>
      <c r="AR57"/>
      <c r="AS57"/>
      <c r="AT57"/>
      <c r="AU57"/>
      <c r="AV57"/>
      <c r="AW57"/>
      <c r="AX57"/>
      <c r="AY57"/>
      <c r="AZ57" s="14"/>
    </row>
    <row r="58" spans="5:52" x14ac:dyDescent="0.2">
      <c r="E58" s="13"/>
      <c r="F58"/>
      <c r="G58"/>
      <c r="H58"/>
      <c r="I58"/>
      <c r="J58"/>
      <c r="K58"/>
      <c r="L58"/>
      <c r="M58"/>
      <c r="N58"/>
      <c r="O58"/>
      <c r="P58"/>
      <c r="Q58"/>
      <c r="R58"/>
      <c r="S58"/>
      <c r="T58"/>
      <c r="U58"/>
      <c r="V58"/>
      <c r="W58"/>
      <c r="X58"/>
      <c r="Y58"/>
      <c r="Z58"/>
      <c r="AA58"/>
      <c r="AB58"/>
      <c r="AC58"/>
      <c r="AD58"/>
      <c r="AE58"/>
      <c r="AF58"/>
      <c r="AG58"/>
      <c r="AH58"/>
      <c r="AI58"/>
      <c r="AJ58"/>
      <c r="AK58"/>
      <c r="AL58"/>
      <c r="AM58"/>
      <c r="AN58"/>
      <c r="AO58"/>
      <c r="AP58"/>
      <c r="AQ58"/>
      <c r="AR58"/>
      <c r="AS58"/>
      <c r="AT58"/>
      <c r="AU58"/>
      <c r="AV58"/>
      <c r="AW58"/>
      <c r="AX58"/>
      <c r="AY58"/>
      <c r="AZ58" s="14"/>
    </row>
    <row r="59" spans="5:52" x14ac:dyDescent="0.2">
      <c r="E59" s="13"/>
      <c r="F59"/>
      <c r="G59"/>
      <c r="H59"/>
      <c r="I59"/>
      <c r="J59"/>
      <c r="K59"/>
      <c r="L59"/>
      <c r="M59"/>
      <c r="N59"/>
      <c r="O59"/>
      <c r="P59"/>
      <c r="Q59"/>
      <c r="R59"/>
      <c r="S59"/>
      <c r="T59"/>
      <c r="U59"/>
      <c r="V59"/>
      <c r="W59"/>
      <c r="X59"/>
      <c r="Y59"/>
      <c r="Z59"/>
      <c r="AA59"/>
      <c r="AB59"/>
      <c r="AC59"/>
      <c r="AD59"/>
      <c r="AE59"/>
      <c r="AF59"/>
      <c r="AG59"/>
      <c r="AH59"/>
      <c r="AI59"/>
      <c r="AJ59"/>
      <c r="AK59"/>
      <c r="AL59"/>
      <c r="AM59"/>
      <c r="AN59"/>
      <c r="AO59"/>
      <c r="AP59"/>
      <c r="AQ59"/>
      <c r="AR59"/>
      <c r="AS59"/>
      <c r="AT59"/>
      <c r="AU59"/>
      <c r="AV59"/>
      <c r="AW59"/>
      <c r="AX59"/>
      <c r="AY59"/>
      <c r="AZ59" s="14"/>
    </row>
    <row r="60" spans="5:52" x14ac:dyDescent="0.2">
      <c r="E60" s="13"/>
      <c r="F60"/>
      <c r="G60"/>
      <c r="H60"/>
      <c r="I60"/>
      <c r="J60"/>
      <c r="K60"/>
      <c r="L60"/>
      <c r="M60"/>
      <c r="N60"/>
      <c r="O60"/>
      <c r="P60"/>
      <c r="Q60"/>
      <c r="R60"/>
      <c r="S60"/>
      <c r="T60"/>
      <c r="U60"/>
      <c r="V60"/>
      <c r="W60"/>
      <c r="X60"/>
      <c r="Y60"/>
      <c r="Z60"/>
      <c r="AA60"/>
      <c r="AB60"/>
      <c r="AC60"/>
      <c r="AD60"/>
      <c r="AE60"/>
      <c r="AF60"/>
      <c r="AG60"/>
      <c r="AH60"/>
      <c r="AI60"/>
      <c r="AJ60"/>
      <c r="AK60"/>
      <c r="AL60"/>
      <c r="AM60"/>
      <c r="AN60"/>
      <c r="AO60"/>
      <c r="AP60"/>
      <c r="AQ60"/>
      <c r="AR60"/>
      <c r="AS60"/>
      <c r="AT60"/>
      <c r="AU60"/>
      <c r="AV60"/>
      <c r="AW60"/>
      <c r="AX60"/>
      <c r="AY60"/>
      <c r="AZ60" s="14"/>
    </row>
    <row r="61" spans="5:52" x14ac:dyDescent="0.2">
      <c r="E61" s="13"/>
      <c r="F61"/>
      <c r="G61"/>
      <c r="H61"/>
      <c r="I61"/>
      <c r="J61"/>
      <c r="K61"/>
      <c r="L61"/>
      <c r="M61"/>
      <c r="N61"/>
      <c r="O61"/>
      <c r="P61"/>
      <c r="Q61"/>
      <c r="R61"/>
      <c r="S61"/>
      <c r="T61"/>
      <c r="U61"/>
      <c r="V61"/>
      <c r="W61"/>
      <c r="X61"/>
      <c r="Y61"/>
      <c r="Z61"/>
      <c r="AA61"/>
      <c r="AB61"/>
      <c r="AC61"/>
      <c r="AD61"/>
      <c r="AE61"/>
      <c r="AF61"/>
      <c r="AG61"/>
      <c r="AH61"/>
      <c r="AI61"/>
      <c r="AJ61"/>
      <c r="AK61"/>
      <c r="AL61"/>
      <c r="AM61"/>
      <c r="AN61"/>
      <c r="AO61"/>
      <c r="AP61"/>
      <c r="AQ61"/>
      <c r="AR61"/>
      <c r="AS61"/>
      <c r="AT61"/>
      <c r="AU61"/>
      <c r="AV61"/>
      <c r="AW61"/>
      <c r="AX61"/>
      <c r="AY61"/>
      <c r="AZ61" s="14"/>
    </row>
    <row r="62" spans="5:52" x14ac:dyDescent="0.2">
      <c r="E62" s="13"/>
      <c r="F62"/>
      <c r="G62"/>
      <c r="H62"/>
      <c r="I62"/>
      <c r="J62"/>
      <c r="K62"/>
      <c r="L62"/>
      <c r="M62"/>
      <c r="N62"/>
      <c r="O62"/>
      <c r="P62"/>
      <c r="Q62"/>
      <c r="R62"/>
      <c r="S62"/>
      <c r="T62"/>
      <c r="U62"/>
      <c r="V62"/>
      <c r="W62"/>
      <c r="X62"/>
      <c r="Y62"/>
      <c r="Z62"/>
      <c r="AA62"/>
      <c r="AB62"/>
      <c r="AC62"/>
      <c r="AD62"/>
      <c r="AE62"/>
      <c r="AF62"/>
      <c r="AG62"/>
      <c r="AH62"/>
      <c r="AI62"/>
      <c r="AJ62"/>
      <c r="AK62"/>
      <c r="AL62"/>
      <c r="AM62"/>
      <c r="AN62"/>
      <c r="AO62"/>
      <c r="AP62"/>
      <c r="AQ62"/>
      <c r="AR62"/>
      <c r="AS62"/>
      <c r="AT62"/>
      <c r="AU62"/>
      <c r="AV62"/>
      <c r="AW62"/>
      <c r="AX62"/>
      <c r="AY62"/>
      <c r="AZ62" s="14"/>
    </row>
    <row r="63" spans="5:52" x14ac:dyDescent="0.2">
      <c r="E63" s="13"/>
      <c r="F63"/>
      <c r="G63"/>
      <c r="H63"/>
      <c r="I63"/>
      <c r="J63"/>
      <c r="K63"/>
      <c r="L63"/>
      <c r="M63"/>
      <c r="N63"/>
      <c r="O63"/>
      <c r="P63"/>
      <c r="Q63"/>
      <c r="R63"/>
      <c r="S63"/>
      <c r="T63"/>
      <c r="U63"/>
      <c r="V63"/>
      <c r="W63"/>
      <c r="X63"/>
      <c r="Y63"/>
      <c r="Z63"/>
      <c r="AA63"/>
      <c r="AB63"/>
      <c r="AC63"/>
      <c r="AD63"/>
      <c r="AE63"/>
      <c r="AF63"/>
      <c r="AG63"/>
      <c r="AH63"/>
      <c r="AI63"/>
      <c r="AJ63"/>
      <c r="AK63"/>
      <c r="AL63"/>
      <c r="AM63"/>
      <c r="AN63"/>
      <c r="AO63"/>
      <c r="AP63"/>
      <c r="AQ63"/>
      <c r="AR63"/>
      <c r="AS63"/>
      <c r="AT63"/>
      <c r="AU63"/>
      <c r="AV63"/>
      <c r="AW63"/>
      <c r="AX63"/>
      <c r="AY63"/>
      <c r="AZ63" s="14"/>
    </row>
    <row r="64" spans="5:52" x14ac:dyDescent="0.2">
      <c r="E64" s="13"/>
      <c r="F64"/>
      <c r="G64"/>
      <c r="H64"/>
      <c r="I64"/>
      <c r="J64"/>
      <c r="K64"/>
      <c r="L64"/>
      <c r="M64"/>
      <c r="N64"/>
      <c r="O64"/>
      <c r="P64"/>
      <c r="Q64"/>
      <c r="R64"/>
      <c r="S64"/>
      <c r="T64"/>
      <c r="U64"/>
      <c r="V64"/>
      <c r="W64"/>
      <c r="X64"/>
      <c r="Y64"/>
      <c r="Z64"/>
      <c r="AA64"/>
      <c r="AB64"/>
      <c r="AC64"/>
      <c r="AD64"/>
      <c r="AE64"/>
      <c r="AF64"/>
      <c r="AG64"/>
      <c r="AH64"/>
      <c r="AI64"/>
      <c r="AJ64"/>
      <c r="AK64"/>
      <c r="AL64"/>
      <c r="AM64"/>
      <c r="AN64"/>
      <c r="AO64"/>
      <c r="AP64"/>
      <c r="AQ64"/>
      <c r="AR64"/>
      <c r="AS64"/>
      <c r="AT64"/>
      <c r="AU64"/>
      <c r="AV64"/>
      <c r="AW64"/>
      <c r="AX64"/>
      <c r="AY64"/>
      <c r="AZ64" s="14"/>
    </row>
    <row r="65" spans="5:52" x14ac:dyDescent="0.2">
      <c r="E65" s="13"/>
      <c r="F65"/>
      <c r="G65"/>
      <c r="H65"/>
      <c r="I65"/>
      <c r="J65"/>
      <c r="K65"/>
      <c r="L65"/>
      <c r="M65"/>
      <c r="N65"/>
      <c r="O65"/>
      <c r="P65"/>
      <c r="Q65"/>
      <c r="R65"/>
      <c r="S65"/>
      <c r="T65"/>
      <c r="U65"/>
      <c r="V65"/>
      <c r="W65"/>
      <c r="X65"/>
      <c r="Y65"/>
      <c r="Z65"/>
      <c r="AA65"/>
      <c r="AB65"/>
      <c r="AC65"/>
      <c r="AD65"/>
      <c r="AE65"/>
      <c r="AF65"/>
      <c r="AG65"/>
      <c r="AH65"/>
      <c r="AI65"/>
      <c r="AJ65"/>
      <c r="AK65"/>
      <c r="AL65"/>
      <c r="AM65"/>
      <c r="AN65"/>
      <c r="AO65"/>
      <c r="AP65"/>
      <c r="AQ65"/>
      <c r="AR65"/>
      <c r="AS65"/>
      <c r="AT65"/>
      <c r="AU65"/>
      <c r="AV65"/>
      <c r="AW65"/>
      <c r="AX65"/>
      <c r="AY65"/>
      <c r="AZ65" s="14"/>
    </row>
    <row r="66" spans="5:52" x14ac:dyDescent="0.2">
      <c r="E66" s="13"/>
      <c r="F66"/>
      <c r="G66"/>
      <c r="H66"/>
      <c r="I66"/>
      <c r="J66"/>
      <c r="K66"/>
      <c r="L66"/>
      <c r="M66"/>
      <c r="N66"/>
      <c r="O66"/>
      <c r="P66"/>
      <c r="Q66"/>
      <c r="R66"/>
      <c r="S66"/>
      <c r="T66"/>
      <c r="U66"/>
      <c r="V66"/>
      <c r="W66"/>
      <c r="X66"/>
      <c r="Y66"/>
      <c r="Z66"/>
      <c r="AA66"/>
      <c r="AB66"/>
      <c r="AC66"/>
      <c r="AD66"/>
      <c r="AE66"/>
      <c r="AF66"/>
      <c r="AG66"/>
      <c r="AH66"/>
      <c r="AI66"/>
      <c r="AJ66"/>
      <c r="AK66"/>
      <c r="AL66"/>
      <c r="AM66"/>
      <c r="AN66"/>
      <c r="AO66"/>
      <c r="AP66"/>
      <c r="AQ66"/>
      <c r="AR66"/>
      <c r="AS66"/>
      <c r="AT66"/>
      <c r="AU66"/>
      <c r="AV66"/>
      <c r="AW66"/>
      <c r="AX66"/>
      <c r="AY66"/>
      <c r="AZ66" s="14"/>
    </row>
    <row r="67" spans="5:52" x14ac:dyDescent="0.2">
      <c r="E67" s="13"/>
      <c r="F67"/>
      <c r="G67"/>
      <c r="H67"/>
      <c r="I67"/>
      <c r="J67"/>
      <c r="K67"/>
      <c r="L67"/>
      <c r="M67"/>
      <c r="N67"/>
      <c r="O67"/>
      <c r="P67"/>
      <c r="Q67"/>
      <c r="R67"/>
      <c r="S67"/>
      <c r="T67"/>
      <c r="U67"/>
      <c r="V67"/>
      <c r="W67"/>
      <c r="X67"/>
      <c r="Y67"/>
      <c r="Z67"/>
      <c r="AA67"/>
      <c r="AB67"/>
      <c r="AC67"/>
      <c r="AD67"/>
      <c r="AE67"/>
      <c r="AF67"/>
      <c r="AG67"/>
      <c r="AH67"/>
      <c r="AI67"/>
      <c r="AJ67"/>
      <c r="AK67"/>
      <c r="AL67"/>
      <c r="AM67"/>
      <c r="AN67"/>
      <c r="AO67"/>
      <c r="AP67"/>
      <c r="AQ67"/>
      <c r="AR67"/>
      <c r="AS67"/>
      <c r="AT67"/>
      <c r="AU67"/>
      <c r="AV67"/>
      <c r="AW67"/>
      <c r="AX67"/>
      <c r="AY67"/>
      <c r="AZ67" s="14"/>
    </row>
    <row r="68" spans="5:52" x14ac:dyDescent="0.2">
      <c r="E68" s="13"/>
      <c r="F68"/>
      <c r="G68"/>
      <c r="H68"/>
      <c r="I68"/>
      <c r="J68"/>
      <c r="K68"/>
      <c r="L68"/>
      <c r="M68"/>
      <c r="N68"/>
      <c r="O68"/>
      <c r="P68"/>
      <c r="Q68"/>
      <c r="R68"/>
      <c r="S68"/>
      <c r="T68"/>
      <c r="U68"/>
      <c r="V68"/>
      <c r="W68"/>
      <c r="X68"/>
      <c r="Y68"/>
      <c r="Z68"/>
      <c r="AA68"/>
      <c r="AB68"/>
      <c r="AC68"/>
      <c r="AD68"/>
      <c r="AE68"/>
      <c r="AF68"/>
      <c r="AG68"/>
      <c r="AH68"/>
      <c r="AI68"/>
      <c r="AJ68"/>
      <c r="AK68"/>
      <c r="AL68"/>
      <c r="AM68"/>
      <c r="AN68"/>
      <c r="AO68"/>
      <c r="AP68"/>
      <c r="AQ68"/>
      <c r="AR68"/>
      <c r="AS68"/>
      <c r="AT68"/>
      <c r="AU68"/>
      <c r="AV68"/>
      <c r="AW68"/>
      <c r="AX68"/>
      <c r="AY68"/>
      <c r="AZ68" s="14"/>
    </row>
    <row r="69" spans="5:52" x14ac:dyDescent="0.2">
      <c r="E69" s="13"/>
      <c r="F69"/>
      <c r="G69"/>
      <c r="H69"/>
      <c r="I69"/>
      <c r="J69"/>
      <c r="K69"/>
      <c r="L69"/>
      <c r="M69"/>
      <c r="N69"/>
      <c r="O69"/>
      <c r="P69"/>
      <c r="Q69"/>
      <c r="R69"/>
      <c r="S69"/>
      <c r="T69"/>
      <c r="U69"/>
      <c r="V69"/>
      <c r="W69"/>
      <c r="X69"/>
      <c r="Y69"/>
      <c r="Z69"/>
      <c r="AA69"/>
      <c r="AB69"/>
      <c r="AC69"/>
      <c r="AD69"/>
      <c r="AE69"/>
      <c r="AF69"/>
      <c r="AG69"/>
      <c r="AH69"/>
      <c r="AI69"/>
      <c r="AJ69"/>
      <c r="AK69"/>
      <c r="AL69"/>
      <c r="AM69"/>
      <c r="AN69"/>
      <c r="AO69"/>
      <c r="AP69"/>
      <c r="AQ69"/>
      <c r="AR69"/>
      <c r="AS69"/>
      <c r="AT69"/>
      <c r="AU69"/>
      <c r="AV69"/>
      <c r="AW69"/>
      <c r="AX69"/>
      <c r="AY69"/>
      <c r="AZ69" s="14"/>
    </row>
    <row r="70" spans="5:52" x14ac:dyDescent="0.2">
      <c r="E70" s="13"/>
      <c r="F70"/>
      <c r="G70"/>
      <c r="H70"/>
      <c r="I70"/>
      <c r="J70"/>
      <c r="K70"/>
      <c r="L70"/>
      <c r="M70"/>
      <c r="N70"/>
      <c r="O70"/>
      <c r="P70"/>
      <c r="Q70"/>
      <c r="R70"/>
      <c r="S70"/>
      <c r="T70"/>
      <c r="U70"/>
      <c r="V70"/>
      <c r="W70"/>
      <c r="X70"/>
      <c r="Y70"/>
      <c r="Z70"/>
      <c r="AA70"/>
      <c r="AB70"/>
      <c r="AC70"/>
      <c r="AD70"/>
      <c r="AE70"/>
      <c r="AF70"/>
      <c r="AG70"/>
      <c r="AH70"/>
      <c r="AI70"/>
      <c r="AJ70"/>
      <c r="AK70"/>
      <c r="AL70"/>
      <c r="AM70"/>
      <c r="AN70"/>
      <c r="AO70"/>
      <c r="AP70"/>
      <c r="AQ70"/>
      <c r="AR70"/>
      <c r="AS70"/>
      <c r="AT70"/>
      <c r="AU70"/>
      <c r="AV70"/>
      <c r="AW70"/>
      <c r="AX70"/>
      <c r="AY70"/>
      <c r="AZ70" s="14"/>
    </row>
    <row r="71" spans="5:52" x14ac:dyDescent="0.2">
      <c r="E71" s="13"/>
      <c r="F71"/>
      <c r="G71"/>
      <c r="H71"/>
      <c r="I71"/>
      <c r="J71"/>
      <c r="K71"/>
      <c r="L71"/>
      <c r="M71"/>
      <c r="N71"/>
      <c r="O71"/>
      <c r="P71"/>
      <c r="Q71"/>
      <c r="R71"/>
      <c r="S71"/>
      <c r="T71"/>
      <c r="U71"/>
      <c r="V71"/>
      <c r="W71"/>
      <c r="X71"/>
      <c r="Y71"/>
      <c r="Z71"/>
      <c r="AA71"/>
      <c r="AB71"/>
      <c r="AC71"/>
      <c r="AD71"/>
      <c r="AE71"/>
      <c r="AF71"/>
      <c r="AG71"/>
      <c r="AH71"/>
      <c r="AI71"/>
      <c r="AJ71"/>
      <c r="AK71"/>
      <c r="AL71"/>
      <c r="AM71"/>
      <c r="AN71"/>
      <c r="AO71"/>
      <c r="AP71"/>
      <c r="AQ71"/>
      <c r="AR71"/>
      <c r="AS71"/>
      <c r="AT71"/>
      <c r="AU71"/>
      <c r="AV71"/>
      <c r="AW71"/>
      <c r="AX71"/>
      <c r="AY71"/>
      <c r="AZ71" s="14"/>
    </row>
    <row r="72" spans="5:52" x14ac:dyDescent="0.2">
      <c r="E72" s="13"/>
      <c r="F72"/>
      <c r="G72"/>
      <c r="H72"/>
      <c r="I72"/>
      <c r="J72"/>
      <c r="K72"/>
      <c r="L72"/>
      <c r="M72"/>
      <c r="N72"/>
      <c r="O72"/>
      <c r="P72"/>
      <c r="Q72"/>
      <c r="R72"/>
      <c r="S72"/>
      <c r="T72"/>
      <c r="U72"/>
      <c r="V72"/>
      <c r="W72"/>
      <c r="X72"/>
      <c r="Y72"/>
      <c r="Z72"/>
      <c r="AA72"/>
      <c r="AB72"/>
      <c r="AC72"/>
      <c r="AD72"/>
      <c r="AE72"/>
      <c r="AF72"/>
      <c r="AG72"/>
      <c r="AH72"/>
      <c r="AI72"/>
      <c r="AJ72"/>
      <c r="AK72"/>
      <c r="AL72"/>
      <c r="AM72"/>
      <c r="AN72"/>
      <c r="AO72"/>
      <c r="AP72"/>
      <c r="AQ72"/>
      <c r="AR72"/>
      <c r="AS72"/>
      <c r="AT72"/>
      <c r="AU72"/>
      <c r="AV72"/>
      <c r="AW72"/>
      <c r="AX72"/>
      <c r="AY72"/>
      <c r="AZ72" s="14"/>
    </row>
    <row r="73" spans="5:52" x14ac:dyDescent="0.2">
      <c r="E73" s="13"/>
      <c r="F73"/>
      <c r="G73"/>
      <c r="H73"/>
      <c r="I73"/>
      <c r="J73"/>
      <c r="K73"/>
      <c r="L73"/>
      <c r="M73"/>
      <c r="N73"/>
      <c r="O73"/>
      <c r="P73"/>
      <c r="Q73"/>
      <c r="R73"/>
      <c r="S73"/>
      <c r="T73"/>
      <c r="U73"/>
      <c r="V73"/>
      <c r="W73"/>
      <c r="X73"/>
      <c r="Y73"/>
      <c r="Z73"/>
      <c r="AA73"/>
      <c r="AB73"/>
      <c r="AC73"/>
      <c r="AD73"/>
      <c r="AE73"/>
      <c r="AF73"/>
      <c r="AG73"/>
      <c r="AH73"/>
      <c r="AI73"/>
      <c r="AJ73"/>
      <c r="AK73"/>
      <c r="AL73"/>
      <c r="AM73"/>
      <c r="AN73"/>
      <c r="AO73"/>
      <c r="AP73"/>
      <c r="AQ73"/>
      <c r="AR73"/>
      <c r="AS73"/>
      <c r="AT73"/>
      <c r="AU73"/>
      <c r="AV73"/>
      <c r="AW73"/>
      <c r="AX73"/>
      <c r="AY73"/>
      <c r="AZ73" s="14"/>
    </row>
    <row r="74" spans="5:52" x14ac:dyDescent="0.2">
      <c r="E74" s="13"/>
      <c r="F74"/>
      <c r="G74"/>
      <c r="H74"/>
      <c r="I74"/>
      <c r="J74"/>
      <c r="K74"/>
      <c r="L74"/>
      <c r="M74"/>
      <c r="N74"/>
      <c r="O74"/>
      <c r="P74"/>
      <c r="Q74"/>
      <c r="R74"/>
      <c r="S74"/>
      <c r="T74"/>
      <c r="U74"/>
      <c r="V74"/>
      <c r="W74"/>
      <c r="X74"/>
      <c r="Y74"/>
      <c r="Z74"/>
      <c r="AA74"/>
      <c r="AB74"/>
      <c r="AC74"/>
      <c r="AD74"/>
      <c r="AE74"/>
      <c r="AF74"/>
      <c r="AG74"/>
      <c r="AH74"/>
      <c r="AI74"/>
      <c r="AJ74"/>
      <c r="AK74"/>
      <c r="AL74"/>
      <c r="AM74"/>
      <c r="AN74"/>
      <c r="AO74"/>
      <c r="AP74"/>
      <c r="AQ74"/>
      <c r="AR74"/>
      <c r="AS74"/>
      <c r="AT74"/>
      <c r="AU74"/>
      <c r="AV74"/>
      <c r="AW74"/>
      <c r="AX74"/>
      <c r="AY74"/>
      <c r="AZ74" s="14"/>
    </row>
    <row r="75" spans="5:52" x14ac:dyDescent="0.2">
      <c r="E75" s="13"/>
      <c r="F75"/>
      <c r="G75"/>
      <c r="H75"/>
      <c r="I75"/>
      <c r="J75"/>
      <c r="K75"/>
      <c r="L75"/>
      <c r="M75"/>
      <c r="N75"/>
      <c r="O75"/>
      <c r="P75"/>
      <c r="Q75"/>
      <c r="R75"/>
      <c r="S75"/>
      <c r="T75"/>
      <c r="U75"/>
      <c r="V75"/>
      <c r="W75"/>
      <c r="X75"/>
      <c r="Y75"/>
      <c r="Z75"/>
      <c r="AA75"/>
      <c r="AB75"/>
      <c r="AC75"/>
      <c r="AD75"/>
      <c r="AE75"/>
      <c r="AF75"/>
      <c r="AG75"/>
      <c r="AH75"/>
      <c r="AI75"/>
      <c r="AJ75"/>
      <c r="AK75"/>
      <c r="AL75"/>
      <c r="AM75"/>
      <c r="AN75"/>
      <c r="AO75"/>
      <c r="AP75"/>
      <c r="AQ75"/>
      <c r="AR75"/>
      <c r="AS75"/>
      <c r="AT75"/>
      <c r="AU75"/>
      <c r="AV75"/>
      <c r="AW75"/>
      <c r="AX75"/>
      <c r="AY75"/>
      <c r="AZ75" s="14"/>
    </row>
    <row r="76" spans="5:52" x14ac:dyDescent="0.2">
      <c r="E76" s="13"/>
      <c r="F76"/>
      <c r="G76"/>
      <c r="H76"/>
      <c r="I76"/>
      <c r="J76"/>
      <c r="K76"/>
      <c r="L76"/>
      <c r="M76"/>
      <c r="N76"/>
      <c r="O76"/>
      <c r="P76"/>
      <c r="Q76"/>
      <c r="R76"/>
      <c r="S76"/>
      <c r="T76"/>
      <c r="U76"/>
      <c r="V76"/>
      <c r="W76"/>
      <c r="X76"/>
      <c r="Y76"/>
      <c r="Z76"/>
      <c r="AA76"/>
      <c r="AB76"/>
      <c r="AC76"/>
      <c r="AD76"/>
      <c r="AE76"/>
      <c r="AF76"/>
      <c r="AG76"/>
      <c r="AH76"/>
      <c r="AI76"/>
      <c r="AJ76"/>
      <c r="AK76"/>
      <c r="AL76"/>
      <c r="AM76"/>
      <c r="AN76"/>
      <c r="AO76"/>
      <c r="AP76"/>
      <c r="AQ76"/>
      <c r="AR76"/>
      <c r="AS76"/>
      <c r="AT76"/>
      <c r="AU76"/>
      <c r="AV76"/>
      <c r="AW76"/>
      <c r="AX76"/>
      <c r="AY76"/>
      <c r="AZ76" s="14"/>
    </row>
    <row r="77" spans="5:52" x14ac:dyDescent="0.2">
      <c r="E77" s="13"/>
      <c r="F77"/>
      <c r="G77"/>
      <c r="H77"/>
      <c r="I77"/>
      <c r="J77"/>
      <c r="K77"/>
      <c r="L77"/>
      <c r="M77"/>
      <c r="N77"/>
      <c r="O77"/>
      <c r="P77"/>
      <c r="Q77"/>
      <c r="R77"/>
      <c r="S77"/>
      <c r="T77"/>
      <c r="U77"/>
      <c r="V77"/>
      <c r="W77"/>
      <c r="X77"/>
      <c r="Y77"/>
      <c r="Z77"/>
      <c r="AA77"/>
      <c r="AB77"/>
      <c r="AC77"/>
      <c r="AD77"/>
      <c r="AE77"/>
      <c r="AF77"/>
      <c r="AG77"/>
      <c r="AH77"/>
      <c r="AI77"/>
      <c r="AJ77"/>
      <c r="AK77"/>
      <c r="AL77"/>
      <c r="AM77"/>
      <c r="AN77"/>
      <c r="AO77"/>
      <c r="AP77"/>
      <c r="AQ77"/>
      <c r="AR77"/>
      <c r="AS77"/>
      <c r="AT77"/>
      <c r="AU77"/>
      <c r="AV77"/>
      <c r="AW77"/>
      <c r="AX77"/>
      <c r="AY77"/>
      <c r="AZ77" s="14"/>
    </row>
    <row r="78" spans="5:52" x14ac:dyDescent="0.2">
      <c r="E78" s="13"/>
      <c r="F78"/>
      <c r="G78"/>
      <c r="H78"/>
      <c r="I78"/>
      <c r="J78"/>
      <c r="K78"/>
      <c r="L78"/>
      <c r="M78"/>
      <c r="N78"/>
      <c r="O78"/>
      <c r="P78"/>
      <c r="Q78"/>
      <c r="R78"/>
      <c r="S78"/>
      <c r="T78"/>
      <c r="U78"/>
      <c r="V78"/>
      <c r="W78"/>
      <c r="X78"/>
      <c r="Y78"/>
      <c r="Z78"/>
      <c r="AA78"/>
      <c r="AB78"/>
      <c r="AC78"/>
      <c r="AD78"/>
      <c r="AE78"/>
      <c r="AF78"/>
      <c r="AG78"/>
      <c r="AH78"/>
      <c r="AI78"/>
      <c r="AJ78"/>
      <c r="AK78"/>
      <c r="AL78"/>
      <c r="AM78"/>
      <c r="AN78"/>
      <c r="AO78"/>
      <c r="AP78"/>
      <c r="AQ78"/>
      <c r="AR78"/>
      <c r="AS78"/>
      <c r="AT78"/>
      <c r="AU78"/>
      <c r="AV78"/>
      <c r="AW78"/>
      <c r="AX78"/>
      <c r="AY78"/>
      <c r="AZ78" s="14"/>
    </row>
    <row r="79" spans="5:52" x14ac:dyDescent="0.2">
      <c r="E79" s="13"/>
      <c r="F79"/>
      <c r="G79"/>
      <c r="H79"/>
      <c r="I79"/>
      <c r="J79"/>
      <c r="K79"/>
      <c r="L79"/>
      <c r="M79"/>
      <c r="N79"/>
      <c r="O79"/>
      <c r="P79"/>
      <c r="Q79"/>
      <c r="R79"/>
      <c r="S79"/>
      <c r="T79"/>
      <c r="U79"/>
      <c r="V79"/>
      <c r="W79"/>
      <c r="X79"/>
      <c r="Y79"/>
      <c r="Z79"/>
      <c r="AA79"/>
      <c r="AB79"/>
      <c r="AC79"/>
      <c r="AD79"/>
      <c r="AE79"/>
      <c r="AF79"/>
      <c r="AG79"/>
      <c r="AH79"/>
      <c r="AI79"/>
      <c r="AJ79"/>
      <c r="AK79"/>
      <c r="AL79"/>
      <c r="AM79"/>
      <c r="AN79"/>
      <c r="AO79"/>
      <c r="AP79"/>
      <c r="AQ79"/>
      <c r="AR79"/>
      <c r="AS79"/>
      <c r="AT79"/>
      <c r="AU79"/>
      <c r="AV79"/>
      <c r="AW79"/>
      <c r="AX79"/>
      <c r="AY79"/>
      <c r="AZ79" s="14"/>
    </row>
    <row r="80" spans="5:52" x14ac:dyDescent="0.2">
      <c r="E80" s="13"/>
      <c r="F80"/>
      <c r="G80"/>
      <c r="H80"/>
      <c r="I80"/>
      <c r="J80"/>
      <c r="K80"/>
      <c r="L80"/>
      <c r="M80"/>
      <c r="N80"/>
      <c r="O80"/>
      <c r="P80"/>
      <c r="Q80"/>
      <c r="R80"/>
      <c r="S80"/>
      <c r="T80"/>
      <c r="U80"/>
      <c r="V80"/>
      <c r="W80"/>
      <c r="X80"/>
      <c r="Y80"/>
      <c r="Z80"/>
      <c r="AA80"/>
      <c r="AB80"/>
      <c r="AC80"/>
      <c r="AD80"/>
      <c r="AE80"/>
      <c r="AF80"/>
      <c r="AG80"/>
      <c r="AH80"/>
      <c r="AI80"/>
      <c r="AJ80"/>
      <c r="AK80"/>
      <c r="AL80"/>
      <c r="AM80"/>
      <c r="AN80"/>
      <c r="AO80"/>
      <c r="AP80"/>
      <c r="AQ80"/>
      <c r="AR80"/>
      <c r="AS80"/>
      <c r="AT80"/>
      <c r="AU80"/>
      <c r="AV80"/>
      <c r="AW80"/>
      <c r="AX80"/>
      <c r="AY80"/>
      <c r="AZ80" s="14"/>
    </row>
    <row r="81" spans="5:52" x14ac:dyDescent="0.2">
      <c r="E81" s="13"/>
      <c r="F81"/>
      <c r="G81"/>
      <c r="H81"/>
      <c r="I81"/>
      <c r="J81"/>
      <c r="K81"/>
      <c r="L81"/>
      <c r="M81"/>
      <c r="N81"/>
      <c r="O81"/>
      <c r="P81"/>
      <c r="Q81"/>
      <c r="R81"/>
      <c r="S81"/>
      <c r="T81"/>
      <c r="U81"/>
      <c r="V81"/>
      <c r="W81"/>
      <c r="X81"/>
      <c r="Y81"/>
      <c r="Z81"/>
      <c r="AA81"/>
      <c r="AB81"/>
      <c r="AC81"/>
      <c r="AD81"/>
      <c r="AE81"/>
      <c r="AF81"/>
      <c r="AG81"/>
      <c r="AH81"/>
      <c r="AI81"/>
      <c r="AJ81"/>
      <c r="AK81"/>
      <c r="AL81"/>
      <c r="AM81"/>
      <c r="AN81"/>
      <c r="AO81"/>
      <c r="AP81"/>
      <c r="AQ81"/>
      <c r="AR81"/>
      <c r="AS81"/>
      <c r="AT81"/>
      <c r="AU81"/>
      <c r="AV81"/>
      <c r="AW81"/>
      <c r="AX81"/>
      <c r="AY81"/>
      <c r="AZ81" s="14"/>
    </row>
    <row r="82" spans="5:52" x14ac:dyDescent="0.2">
      <c r="E82" s="13"/>
      <c r="F82"/>
      <c r="G82"/>
      <c r="H82"/>
      <c r="I82"/>
      <c r="J82"/>
      <c r="K82"/>
      <c r="L82"/>
      <c r="M82"/>
      <c r="N82"/>
      <c r="O82"/>
      <c r="P82"/>
      <c r="Q82"/>
      <c r="R82"/>
      <c r="S82"/>
      <c r="T82"/>
      <c r="U82"/>
      <c r="V82"/>
      <c r="W82"/>
      <c r="X82"/>
      <c r="Y82"/>
      <c r="Z82"/>
      <c r="AA82"/>
      <c r="AB82"/>
      <c r="AC82"/>
      <c r="AD82"/>
      <c r="AE82"/>
      <c r="AF82"/>
      <c r="AG82"/>
      <c r="AH82"/>
      <c r="AI82"/>
      <c r="AJ82"/>
      <c r="AK82"/>
      <c r="AL82"/>
      <c r="AM82"/>
      <c r="AN82"/>
      <c r="AO82"/>
      <c r="AP82"/>
      <c r="AQ82"/>
      <c r="AR82"/>
      <c r="AS82"/>
      <c r="AT82"/>
      <c r="AU82"/>
      <c r="AV82"/>
      <c r="AW82"/>
      <c r="AX82"/>
      <c r="AY82"/>
      <c r="AZ82" s="14"/>
    </row>
    <row r="83" spans="5:52" x14ac:dyDescent="0.2">
      <c r="E83" s="13"/>
      <c r="F83"/>
      <c r="G83"/>
      <c r="H83"/>
      <c r="I83"/>
      <c r="J83"/>
      <c r="K83"/>
      <c r="L83"/>
      <c r="M83"/>
      <c r="N83"/>
      <c r="O83"/>
      <c r="P83"/>
      <c r="Q83"/>
      <c r="R83"/>
      <c r="S83"/>
      <c r="T83"/>
      <c r="U83"/>
      <c r="V83"/>
      <c r="W83"/>
      <c r="X83"/>
      <c r="Y83"/>
      <c r="Z83"/>
      <c r="AA83"/>
      <c r="AB83"/>
      <c r="AC83"/>
      <c r="AD83"/>
      <c r="AE83"/>
      <c r="AF83"/>
      <c r="AG83"/>
      <c r="AH83"/>
      <c r="AI83"/>
      <c r="AJ83"/>
      <c r="AK83"/>
      <c r="AL83"/>
      <c r="AM83"/>
      <c r="AN83"/>
      <c r="AO83"/>
      <c r="AP83"/>
      <c r="AQ83"/>
      <c r="AR83"/>
      <c r="AS83"/>
      <c r="AT83"/>
      <c r="AU83"/>
      <c r="AV83"/>
      <c r="AW83"/>
      <c r="AX83"/>
      <c r="AY83"/>
      <c r="AZ83" s="14"/>
    </row>
    <row r="84" spans="5:52" x14ac:dyDescent="0.2">
      <c r="E84" s="13"/>
      <c r="F84"/>
      <c r="G84"/>
      <c r="H84"/>
      <c r="I84"/>
      <c r="J84"/>
      <c r="K84"/>
      <c r="L84"/>
      <c r="M84"/>
      <c r="N84"/>
      <c r="O84"/>
      <c r="P84"/>
      <c r="Q84"/>
      <c r="R84"/>
      <c r="S84"/>
      <c r="T84"/>
      <c r="U84"/>
      <c r="V84"/>
      <c r="W84"/>
      <c r="X84"/>
      <c r="Y84"/>
      <c r="Z84"/>
      <c r="AA84"/>
      <c r="AB84"/>
      <c r="AC84"/>
      <c r="AD84"/>
      <c r="AE84"/>
      <c r="AF84"/>
      <c r="AG84"/>
      <c r="AH84"/>
      <c r="AI84"/>
      <c r="AJ84"/>
      <c r="AK84"/>
      <c r="AL84"/>
      <c r="AM84"/>
      <c r="AN84"/>
      <c r="AO84"/>
      <c r="AP84"/>
      <c r="AQ84"/>
      <c r="AR84"/>
      <c r="AS84"/>
      <c r="AT84"/>
      <c r="AU84"/>
      <c r="AV84"/>
      <c r="AW84"/>
      <c r="AX84"/>
      <c r="AY84"/>
      <c r="AZ84" s="14"/>
    </row>
    <row r="85" spans="5:52" x14ac:dyDescent="0.2">
      <c r="E85" s="13"/>
      <c r="F85"/>
      <c r="G85"/>
      <c r="H85"/>
      <c r="I85"/>
      <c r="J85"/>
      <c r="K85"/>
      <c r="L85"/>
      <c r="M85"/>
      <c r="N85"/>
      <c r="O85"/>
      <c r="P85"/>
      <c r="Q85"/>
      <c r="R85"/>
      <c r="S85"/>
      <c r="T85"/>
      <c r="U85"/>
      <c r="V85"/>
      <c r="W85"/>
      <c r="X85"/>
      <c r="Y85"/>
      <c r="Z85"/>
      <c r="AA85"/>
      <c r="AB85"/>
      <c r="AC85"/>
      <c r="AD85"/>
      <c r="AE85"/>
      <c r="AF85"/>
      <c r="AG85"/>
      <c r="AH85"/>
      <c r="AI85"/>
      <c r="AJ85"/>
      <c r="AK85"/>
      <c r="AL85"/>
      <c r="AM85"/>
      <c r="AN85"/>
      <c r="AO85"/>
      <c r="AP85"/>
      <c r="AQ85"/>
      <c r="AR85"/>
      <c r="AS85"/>
      <c r="AT85"/>
      <c r="AU85"/>
      <c r="AV85"/>
      <c r="AW85"/>
      <c r="AX85"/>
      <c r="AY85"/>
      <c r="AZ85" s="14"/>
    </row>
    <row r="86" spans="5:52" x14ac:dyDescent="0.2">
      <c r="E86" s="13"/>
      <c r="F86"/>
      <c r="G86"/>
      <c r="H86"/>
      <c r="I86"/>
      <c r="J86"/>
      <c r="K86"/>
      <c r="L86"/>
      <c r="M86"/>
      <c r="N86"/>
      <c r="O86"/>
      <c r="P86"/>
      <c r="Q86"/>
      <c r="R86"/>
      <c r="S86"/>
      <c r="T86"/>
      <c r="U86"/>
      <c r="V86"/>
      <c r="W86"/>
      <c r="X86"/>
      <c r="Y86"/>
      <c r="Z86"/>
      <c r="AA86"/>
      <c r="AB86"/>
      <c r="AC86"/>
      <c r="AD86"/>
      <c r="AE86"/>
      <c r="AF86"/>
      <c r="AG86"/>
      <c r="AH86"/>
      <c r="AI86"/>
      <c r="AJ86"/>
      <c r="AK86"/>
      <c r="AL86"/>
      <c r="AM86"/>
      <c r="AN86"/>
      <c r="AO86"/>
      <c r="AP86"/>
      <c r="AQ86"/>
      <c r="AR86"/>
      <c r="AS86"/>
      <c r="AT86"/>
      <c r="AU86"/>
      <c r="AV86"/>
      <c r="AW86"/>
      <c r="AX86"/>
      <c r="AY86"/>
      <c r="AZ86" s="14"/>
    </row>
    <row r="87" spans="5:52" x14ac:dyDescent="0.2">
      <c r="E87" s="13"/>
      <c r="F87"/>
      <c r="G87"/>
      <c r="H87"/>
      <c r="I87"/>
      <c r="J87"/>
      <c r="K87"/>
      <c r="L87"/>
      <c r="M87"/>
      <c r="N87"/>
      <c r="O87"/>
      <c r="P87"/>
      <c r="Q87"/>
      <c r="R87"/>
      <c r="S87"/>
      <c r="T87"/>
      <c r="U87"/>
      <c r="V87"/>
      <c r="W87"/>
      <c r="X87"/>
      <c r="Y87"/>
      <c r="Z87"/>
      <c r="AA87"/>
      <c r="AB87"/>
      <c r="AC87"/>
      <c r="AD87"/>
      <c r="AE87"/>
      <c r="AF87"/>
      <c r="AG87"/>
      <c r="AH87"/>
      <c r="AI87"/>
      <c r="AJ87"/>
      <c r="AK87"/>
      <c r="AL87"/>
      <c r="AM87"/>
      <c r="AN87"/>
      <c r="AO87"/>
      <c r="AP87"/>
      <c r="AQ87"/>
      <c r="AR87"/>
      <c r="AS87"/>
      <c r="AT87"/>
      <c r="AU87"/>
      <c r="AV87"/>
      <c r="AW87"/>
      <c r="AX87"/>
      <c r="AY87"/>
      <c r="AZ87" s="14"/>
    </row>
    <row r="88" spans="5:52" x14ac:dyDescent="0.2">
      <c r="E88" s="13"/>
      <c r="F88"/>
      <c r="G88"/>
      <c r="H88"/>
      <c r="I88"/>
      <c r="J88"/>
      <c r="K88"/>
      <c r="L88"/>
      <c r="M88"/>
      <c r="N88"/>
      <c r="O88"/>
      <c r="P88"/>
      <c r="Q88"/>
      <c r="R88"/>
      <c r="S88"/>
      <c r="T88"/>
      <c r="U88"/>
      <c r="V88"/>
      <c r="W88"/>
      <c r="X88"/>
      <c r="Y88"/>
      <c r="Z88"/>
      <c r="AA88"/>
      <c r="AB88"/>
      <c r="AC88"/>
      <c r="AD88"/>
      <c r="AE88"/>
      <c r="AF88"/>
      <c r="AG88"/>
      <c r="AH88"/>
      <c r="AI88"/>
      <c r="AJ88"/>
      <c r="AK88"/>
      <c r="AL88"/>
      <c r="AM88"/>
      <c r="AN88"/>
      <c r="AO88"/>
      <c r="AP88"/>
      <c r="AQ88"/>
      <c r="AR88"/>
      <c r="AS88"/>
      <c r="AT88"/>
      <c r="AU88"/>
      <c r="AV88"/>
      <c r="AW88"/>
      <c r="AX88"/>
      <c r="AY88"/>
      <c r="AZ88" s="14"/>
    </row>
    <row r="89" spans="5:52" x14ac:dyDescent="0.2">
      <c r="E89" s="13"/>
      <c r="F89"/>
      <c r="G89"/>
      <c r="H89"/>
      <c r="I89"/>
      <c r="J89"/>
      <c r="K89"/>
      <c r="L89"/>
      <c r="M89"/>
      <c r="N89"/>
      <c r="O89"/>
      <c r="P89"/>
      <c r="Q89"/>
      <c r="R89"/>
      <c r="S89"/>
      <c r="T89"/>
      <c r="U89"/>
      <c r="V89"/>
      <c r="W89"/>
      <c r="X89"/>
      <c r="Y89"/>
      <c r="Z89"/>
      <c r="AA89"/>
      <c r="AB89"/>
      <c r="AC89"/>
      <c r="AD89"/>
      <c r="AE89"/>
      <c r="AF89"/>
      <c r="AG89"/>
      <c r="AH89"/>
      <c r="AI89"/>
      <c r="AJ89"/>
      <c r="AK89"/>
      <c r="AL89"/>
      <c r="AM89"/>
      <c r="AN89"/>
      <c r="AO89"/>
      <c r="AP89"/>
      <c r="AQ89"/>
      <c r="AR89"/>
      <c r="AS89"/>
      <c r="AT89"/>
      <c r="AU89"/>
      <c r="AV89"/>
      <c r="AW89"/>
      <c r="AX89"/>
      <c r="AY89"/>
      <c r="AZ89" s="14"/>
    </row>
    <row r="90" spans="5:52" x14ac:dyDescent="0.2">
      <c r="E90" s="13"/>
      <c r="F90"/>
      <c r="G90"/>
      <c r="H90"/>
      <c r="I90"/>
      <c r="J90"/>
      <c r="K90"/>
      <c r="L90"/>
      <c r="M90"/>
      <c r="N90"/>
      <c r="O90"/>
      <c r="P90"/>
      <c r="Q90"/>
      <c r="R90"/>
      <c r="S90"/>
      <c r="T90"/>
      <c r="U90"/>
      <c r="V90"/>
      <c r="W90"/>
      <c r="X90"/>
      <c r="Y90"/>
      <c r="Z90"/>
      <c r="AA90"/>
      <c r="AB90"/>
      <c r="AC90"/>
      <c r="AD90"/>
      <c r="AE90"/>
      <c r="AF90"/>
      <c r="AG90"/>
      <c r="AH90"/>
      <c r="AI90"/>
      <c r="AJ90"/>
      <c r="AK90"/>
      <c r="AL90"/>
      <c r="AM90"/>
      <c r="AN90"/>
      <c r="AO90"/>
      <c r="AP90"/>
      <c r="AQ90"/>
      <c r="AR90"/>
      <c r="AS90"/>
      <c r="AT90"/>
      <c r="AU90"/>
      <c r="AV90"/>
      <c r="AW90"/>
      <c r="AX90"/>
      <c r="AY90"/>
      <c r="AZ90" s="14"/>
    </row>
    <row r="91" spans="5:52" x14ac:dyDescent="0.2">
      <c r="E91" s="13"/>
      <c r="F91"/>
      <c r="G91"/>
      <c r="H91"/>
      <c r="I91"/>
      <c r="J91"/>
      <c r="K91"/>
      <c r="L91"/>
      <c r="M91"/>
      <c r="N91"/>
      <c r="O91"/>
      <c r="P91"/>
      <c r="Q91"/>
      <c r="R91"/>
      <c r="S91"/>
      <c r="T91"/>
      <c r="U91"/>
      <c r="V91"/>
      <c r="W91"/>
      <c r="X91"/>
      <c r="Y91"/>
      <c r="Z91"/>
      <c r="AA91"/>
      <c r="AB91"/>
      <c r="AC91"/>
      <c r="AD91"/>
      <c r="AE91"/>
      <c r="AF91"/>
      <c r="AG91"/>
      <c r="AH91"/>
      <c r="AI91"/>
      <c r="AJ91"/>
      <c r="AK91"/>
      <c r="AL91"/>
      <c r="AM91"/>
      <c r="AN91"/>
      <c r="AO91"/>
      <c r="AP91"/>
      <c r="AQ91"/>
      <c r="AR91"/>
      <c r="AS91"/>
      <c r="AT91"/>
      <c r="AU91"/>
      <c r="AV91"/>
      <c r="AW91"/>
      <c r="AX91"/>
      <c r="AY91"/>
      <c r="AZ91" s="14"/>
    </row>
    <row r="92" spans="5:52" x14ac:dyDescent="0.2">
      <c r="E92" s="13"/>
      <c r="F92"/>
      <c r="G92"/>
      <c r="H92"/>
      <c r="I92"/>
      <c r="J92"/>
      <c r="K92"/>
      <c r="L92"/>
      <c r="M92"/>
      <c r="N92"/>
      <c r="O92"/>
      <c r="P92"/>
      <c r="Q92"/>
      <c r="R92"/>
      <c r="S92"/>
      <c r="T92"/>
      <c r="U92"/>
      <c r="V92"/>
      <c r="W92"/>
      <c r="X92"/>
      <c r="Y92"/>
      <c r="Z92"/>
      <c r="AA92"/>
      <c r="AB92"/>
      <c r="AC92"/>
      <c r="AD92"/>
      <c r="AE92"/>
      <c r="AF92"/>
      <c r="AG92"/>
      <c r="AH92"/>
      <c r="AI92"/>
      <c r="AJ92"/>
      <c r="AK92"/>
      <c r="AL92"/>
      <c r="AM92"/>
      <c r="AN92"/>
      <c r="AO92"/>
      <c r="AP92"/>
      <c r="AQ92"/>
      <c r="AR92"/>
      <c r="AS92"/>
      <c r="AT92"/>
      <c r="AU92"/>
      <c r="AV92"/>
      <c r="AW92"/>
      <c r="AX92"/>
      <c r="AY92"/>
      <c r="AZ92" s="14"/>
    </row>
    <row r="93" spans="5:52" x14ac:dyDescent="0.2">
      <c r="E93" s="13"/>
      <c r="F93"/>
      <c r="G93"/>
      <c r="H93"/>
      <c r="I93"/>
      <c r="J93"/>
      <c r="K93"/>
      <c r="L93"/>
      <c r="M93"/>
      <c r="N93"/>
      <c r="O93"/>
      <c r="P93"/>
      <c r="Q93"/>
      <c r="R93"/>
      <c r="S93"/>
      <c r="T93"/>
      <c r="U93"/>
      <c r="V93"/>
      <c r="W93"/>
      <c r="X93"/>
      <c r="Y93"/>
      <c r="Z93"/>
      <c r="AA93"/>
      <c r="AB93"/>
      <c r="AC93"/>
      <c r="AD93"/>
      <c r="AE93"/>
      <c r="AF93"/>
      <c r="AG93"/>
      <c r="AH93"/>
      <c r="AI93"/>
      <c r="AJ93"/>
      <c r="AK93"/>
      <c r="AL93"/>
      <c r="AM93"/>
      <c r="AN93"/>
      <c r="AO93"/>
      <c r="AP93"/>
      <c r="AQ93"/>
      <c r="AR93"/>
      <c r="AS93"/>
      <c r="AT93"/>
      <c r="AU93"/>
      <c r="AV93"/>
      <c r="AW93"/>
      <c r="AX93"/>
      <c r="AY93"/>
      <c r="AZ93" s="14"/>
    </row>
    <row r="94" spans="5:52" ht="16" thickBot="1" x14ac:dyDescent="0.25">
      <c r="E94" s="15"/>
      <c r="F94" s="16"/>
      <c r="G94" s="16"/>
      <c r="H94" s="16"/>
      <c r="I94" s="16"/>
      <c r="J94" s="16"/>
      <c r="K94" s="16"/>
      <c r="L94" s="16"/>
      <c r="M94" s="16"/>
      <c r="N94" s="16"/>
      <c r="O94" s="16"/>
      <c r="P94" s="16"/>
      <c r="Q94" s="16"/>
      <c r="R94" s="16"/>
      <c r="S94" s="16"/>
      <c r="T94" s="16"/>
      <c r="U94" s="16"/>
      <c r="V94" s="16"/>
      <c r="W94" s="16"/>
      <c r="X94" s="16"/>
      <c r="Y94" s="16"/>
      <c r="Z94" s="16"/>
      <c r="AA94" s="16"/>
      <c r="AB94" s="16"/>
      <c r="AC94" s="16"/>
      <c r="AD94" s="16"/>
      <c r="AE94" s="16"/>
      <c r="AF94" s="16"/>
      <c r="AG94" s="16"/>
      <c r="AH94" s="16"/>
      <c r="AI94" s="16"/>
      <c r="AJ94" s="16"/>
      <c r="AK94" s="16"/>
      <c r="AL94" s="16"/>
      <c r="AM94" s="16"/>
      <c r="AN94" s="16"/>
      <c r="AO94" s="16"/>
      <c r="AP94" s="16"/>
      <c r="AQ94" s="16"/>
      <c r="AR94" s="16"/>
      <c r="AS94" s="16"/>
      <c r="AT94" s="16"/>
      <c r="AU94" s="16"/>
      <c r="AV94" s="16"/>
      <c r="AW94" s="16"/>
      <c r="AX94" s="16"/>
      <c r="AY94" s="16"/>
      <c r="AZ94" s="17"/>
    </row>
  </sheetData>
  <conditionalFormatting sqref="B15:B44">
    <cfRule type="expression" dxfId="6" priority="1">
      <formula>A15=""</formula>
    </cfRule>
  </conditionalFormatting>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8BE35F-05A6-46FB-8C80-3085CA6C95D6}">
  <sheetPr>
    <tabColor theme="9" tint="0.39997558519241921"/>
  </sheetPr>
  <dimension ref="A1:AZ102"/>
  <sheetViews>
    <sheetView topLeftCell="A24" zoomScaleNormal="100" workbookViewId="0">
      <selection activeCell="J12" sqref="J12:J13"/>
    </sheetView>
  </sheetViews>
  <sheetFormatPr baseColWidth="10" defaultColWidth="9.1640625" defaultRowHeight="15" x14ac:dyDescent="0.2"/>
  <cols>
    <col min="1" max="1" width="33.5" style="5" customWidth="1"/>
    <col min="2" max="2" width="30" style="5" customWidth="1"/>
    <col min="3" max="3" width="21.83203125" style="5" customWidth="1"/>
    <col min="4" max="4" width="17.83203125" style="5" customWidth="1"/>
    <col min="5" max="16384" width="9.1640625" style="5"/>
  </cols>
  <sheetData>
    <row r="1" spans="1:11" ht="21" thickBot="1" x14ac:dyDescent="0.3">
      <c r="A1" s="96" t="s">
        <v>20</v>
      </c>
    </row>
    <row r="2" spans="1:11" ht="16" thickTop="1" x14ac:dyDescent="0.2">
      <c r="A2" s="152" t="s">
        <v>245</v>
      </c>
      <c r="B2" s="152"/>
      <c r="C2" s="152"/>
      <c r="D2" s="152"/>
      <c r="E2" s="152"/>
      <c r="F2" s="152"/>
      <c r="G2" s="152"/>
      <c r="H2" s="152"/>
    </row>
    <row r="3" spans="1:11" x14ac:dyDescent="0.2">
      <c r="A3" s="5" t="s">
        <v>205</v>
      </c>
    </row>
    <row r="4" spans="1:11" x14ac:dyDescent="0.2">
      <c r="A4" s="153" t="s">
        <v>265</v>
      </c>
      <c r="B4" s="152"/>
      <c r="C4" s="152"/>
      <c r="D4" s="152"/>
      <c r="E4" s="152"/>
      <c r="F4" s="152"/>
      <c r="G4" s="152"/>
      <c r="H4" s="152"/>
      <c r="I4" s="152"/>
      <c r="J4" s="152"/>
      <c r="K4" s="152"/>
    </row>
    <row r="5" spans="1:11" x14ac:dyDescent="0.2">
      <c r="A5" s="5" t="s">
        <v>205</v>
      </c>
    </row>
    <row r="6" spans="1:11" x14ac:dyDescent="0.2">
      <c r="A6" s="153" t="s">
        <v>333</v>
      </c>
      <c r="B6" s="152"/>
      <c r="C6" s="152"/>
      <c r="D6" s="152"/>
      <c r="E6" s="152"/>
      <c r="F6" s="152"/>
    </row>
    <row r="7" spans="1:11" x14ac:dyDescent="0.2">
      <c r="A7" s="153" t="s">
        <v>336</v>
      </c>
      <c r="B7" s="152"/>
      <c r="C7" s="152"/>
      <c r="D7" s="152"/>
      <c r="E7" s="152"/>
      <c r="F7" s="152"/>
      <c r="G7" s="152"/>
      <c r="H7" s="152"/>
      <c r="I7" s="152"/>
    </row>
    <row r="8" spans="1:11" x14ac:dyDescent="0.2">
      <c r="A8" s="153" t="s">
        <v>338</v>
      </c>
      <c r="B8" s="152"/>
      <c r="C8" s="152"/>
      <c r="D8" s="152"/>
      <c r="E8" s="152"/>
      <c r="F8" s="152"/>
    </row>
    <row r="9" spans="1:11" x14ac:dyDescent="0.2">
      <c r="A9" s="97" t="s">
        <v>318</v>
      </c>
    </row>
    <row r="10" spans="1:11" x14ac:dyDescent="0.2">
      <c r="A10" s="117" t="s">
        <v>319</v>
      </c>
      <c r="B10" s="107" t="s">
        <v>322</v>
      </c>
      <c r="C10" s="107" t="s">
        <v>321</v>
      </c>
      <c r="D10" s="107" t="s">
        <v>20</v>
      </c>
    </row>
    <row r="11" spans="1:11" x14ac:dyDescent="0.2">
      <c r="A11" s="156" t="s">
        <v>335</v>
      </c>
      <c r="B11" s="168">
        <f>SUM('Capital Costs'!B9:B23)+'Capital Costs'!A5</f>
        <v>34543201.82</v>
      </c>
      <c r="C11" s="23">
        <v>20</v>
      </c>
      <c r="D11" s="105">
        <f>IF(C11&gt;'Project Information'!$B$10,IFERROR(B11*((C11-'Project Information'!$B$10)/C11),0),0)</f>
        <v>0</v>
      </c>
    </row>
    <row r="12" spans="1:11" x14ac:dyDescent="0.2">
      <c r="A12" s="156" t="s">
        <v>388</v>
      </c>
      <c r="B12" s="163">
        <v>15981950</v>
      </c>
      <c r="C12" s="23">
        <v>75</v>
      </c>
      <c r="D12" s="105">
        <f>IF(C12&gt;'Project Information'!$B$10,IFERROR(B12*((C12-'Project Information'!$B$10)/C12),0),0)</f>
        <v>11720096.666666666</v>
      </c>
    </row>
    <row r="13" spans="1:11" x14ac:dyDescent="0.2">
      <c r="A13" s="156" t="s">
        <v>320</v>
      </c>
      <c r="B13" s="163">
        <v>0</v>
      </c>
      <c r="C13" s="23">
        <v>0</v>
      </c>
      <c r="D13" s="105">
        <f>IF(C13&gt;'Project Information'!$B$10,IFERROR(B13*((C13-'Project Information'!$B$10)/C13),0),0)</f>
        <v>0</v>
      </c>
    </row>
    <row r="14" spans="1:11" x14ac:dyDescent="0.2">
      <c r="A14" s="156" t="s">
        <v>320</v>
      </c>
      <c r="B14" s="163">
        <v>0</v>
      </c>
      <c r="C14" s="23">
        <v>0</v>
      </c>
      <c r="D14" s="105">
        <f>IF(C14&gt;'Project Information'!$B$10,IFERROR(B14*((C14-'Project Information'!$B$10)/C14),0),0)</f>
        <v>0</v>
      </c>
    </row>
    <row r="15" spans="1:11" x14ac:dyDescent="0.2">
      <c r="A15" s="156" t="s">
        <v>320</v>
      </c>
      <c r="B15" s="163">
        <v>0</v>
      </c>
      <c r="C15" s="23">
        <v>0</v>
      </c>
      <c r="D15" s="105">
        <f>IF(C15&gt;'Project Information'!$B$10,IFERROR(B15*((C15-'Project Information'!$B$10)/C15),0),0)</f>
        <v>0</v>
      </c>
    </row>
    <row r="16" spans="1:11" x14ac:dyDescent="0.2">
      <c r="A16" s="156" t="s">
        <v>320</v>
      </c>
      <c r="B16" s="163">
        <v>0</v>
      </c>
      <c r="C16" s="23">
        <v>0</v>
      </c>
      <c r="D16" s="105">
        <f>IF(C16&gt;'Project Information'!$B$10,IFERROR(B16*((C16-'Project Information'!$B$10)/C16),0),0)</f>
        <v>0</v>
      </c>
    </row>
    <row r="17" spans="1:52" x14ac:dyDescent="0.2">
      <c r="A17" s="3" t="s">
        <v>334</v>
      </c>
      <c r="B17" s="158"/>
      <c r="C17" s="159"/>
      <c r="D17" s="105">
        <f>SUM(D11:D16)</f>
        <v>11720096.666666666</v>
      </c>
    </row>
    <row r="18" spans="1:52" x14ac:dyDescent="0.2">
      <c r="A18" s="5" t="s">
        <v>205</v>
      </c>
    </row>
    <row r="19" spans="1:52" x14ac:dyDescent="0.2">
      <c r="A19" s="153" t="s">
        <v>361</v>
      </c>
      <c r="B19" s="153"/>
      <c r="C19" s="153"/>
      <c r="D19" s="153"/>
      <c r="E19" s="153"/>
      <c r="F19" s="153"/>
      <c r="G19" s="153"/>
    </row>
    <row r="20" spans="1:52" x14ac:dyDescent="0.2">
      <c r="A20" s="153" t="s">
        <v>339</v>
      </c>
      <c r="B20" s="153"/>
      <c r="C20" s="153"/>
      <c r="D20" s="153"/>
    </row>
    <row r="21" spans="1:52" ht="16" thickBot="1" x14ac:dyDescent="0.25">
      <c r="A21" s="97" t="s">
        <v>317</v>
      </c>
    </row>
    <row r="22" spans="1:52" x14ac:dyDescent="0.2">
      <c r="A22" s="107" t="s">
        <v>4</v>
      </c>
      <c r="B22" s="108" t="s">
        <v>20</v>
      </c>
      <c r="E22" s="10" t="s">
        <v>161</v>
      </c>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c r="AI22" s="11"/>
      <c r="AJ22" s="11"/>
      <c r="AK22" s="11"/>
      <c r="AL22" s="11"/>
      <c r="AM22" s="11"/>
      <c r="AN22" s="11"/>
      <c r="AO22" s="11"/>
      <c r="AP22" s="11"/>
      <c r="AQ22" s="11"/>
      <c r="AR22" s="11"/>
      <c r="AS22" s="11"/>
      <c r="AT22" s="11"/>
      <c r="AU22" s="11"/>
      <c r="AV22" s="11"/>
      <c r="AW22" s="11"/>
      <c r="AX22" s="11"/>
      <c r="AY22" s="11"/>
      <c r="AZ22" s="12"/>
    </row>
    <row r="23" spans="1:52" x14ac:dyDescent="0.2">
      <c r="A23" s="6">
        <f>'Project Information'!$B$9</f>
        <v>2028</v>
      </c>
      <c r="B23" s="26">
        <f>IF(A23='Project Information'!$B$6+'Project Information'!$B$8+'Project Information'!$B$10+('Project Information'!$B$7-'Project Information'!$B$6-1),$D$17,0)</f>
        <v>0</v>
      </c>
      <c r="E23" s="13"/>
      <c r="F23"/>
      <c r="G23"/>
      <c r="H23"/>
      <c r="I23"/>
      <c r="J23"/>
      <c r="K23"/>
      <c r="L23"/>
      <c r="M23"/>
      <c r="N23"/>
      <c r="O23"/>
      <c r="P23"/>
      <c r="Q23"/>
      <c r="R23"/>
      <c r="S23"/>
      <c r="T23"/>
      <c r="U23"/>
      <c r="V23"/>
      <c r="W23"/>
      <c r="X23"/>
      <c r="Y23"/>
      <c r="Z23"/>
      <c r="AA23"/>
      <c r="AB23"/>
      <c r="AC23"/>
      <c r="AD23"/>
      <c r="AE23"/>
      <c r="AF23"/>
      <c r="AG23"/>
      <c r="AH23"/>
      <c r="AI23"/>
      <c r="AJ23"/>
      <c r="AK23"/>
      <c r="AL23"/>
      <c r="AM23"/>
      <c r="AN23"/>
      <c r="AO23"/>
      <c r="AP23"/>
      <c r="AQ23"/>
      <c r="AR23"/>
      <c r="AS23"/>
      <c r="AT23"/>
      <c r="AU23"/>
      <c r="AV23"/>
      <c r="AW23"/>
      <c r="AX23"/>
      <c r="AY23"/>
      <c r="AZ23" s="14"/>
    </row>
    <row r="24" spans="1:52" x14ac:dyDescent="0.2">
      <c r="A24" s="1">
        <f>IF(A23&lt;'Project Information'!B$11,A23+1,"")</f>
        <v>2029</v>
      </c>
      <c r="B24" s="26">
        <f>IF(A24='Project Information'!$B$6+'Project Information'!$B$8+'Project Information'!$B$10+('Project Information'!$B$7-'Project Information'!$B$6-1),$D$17,0)</f>
        <v>0</v>
      </c>
      <c r="E24" s="13"/>
      <c r="F24"/>
      <c r="G24"/>
      <c r="H24"/>
      <c r="I24"/>
      <c r="J24"/>
      <c r="K24"/>
      <c r="L24"/>
      <c r="M24"/>
      <c r="N24"/>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s="14"/>
    </row>
    <row r="25" spans="1:52" x14ac:dyDescent="0.2">
      <c r="A25" s="1">
        <f>IF(A24&lt;'Project Information'!B$11,A24+1,"")</f>
        <v>2030</v>
      </c>
      <c r="B25" s="26">
        <f>IF(A25='Project Information'!$B$6+'Project Information'!$B$8+'Project Information'!$B$10+('Project Information'!$B$7-'Project Information'!$B$6-1),$D$17,0)</f>
        <v>0</v>
      </c>
      <c r="E25" s="13"/>
      <c r="F25"/>
      <c r="G25"/>
      <c r="H25"/>
      <c r="I25"/>
      <c r="J25"/>
      <c r="K25"/>
      <c r="L25"/>
      <c r="M25"/>
      <c r="N25"/>
      <c r="O25"/>
      <c r="P25"/>
      <c r="Q25"/>
      <c r="R25"/>
      <c r="S25"/>
      <c r="T25"/>
      <c r="U25"/>
      <c r="V25"/>
      <c r="W25"/>
      <c r="X25"/>
      <c r="Y25"/>
      <c r="Z25"/>
      <c r="AA25"/>
      <c r="AB25"/>
      <c r="AC25"/>
      <c r="AD25"/>
      <c r="AE25"/>
      <c r="AF25"/>
      <c r="AG25"/>
      <c r="AH25"/>
      <c r="AI25"/>
      <c r="AJ25"/>
      <c r="AK25"/>
      <c r="AL25"/>
      <c r="AM25"/>
      <c r="AN25"/>
      <c r="AO25"/>
      <c r="AP25"/>
      <c r="AQ25"/>
      <c r="AR25"/>
      <c r="AS25"/>
      <c r="AT25"/>
      <c r="AU25"/>
      <c r="AV25"/>
      <c r="AW25"/>
      <c r="AX25"/>
      <c r="AY25"/>
      <c r="AZ25" s="14"/>
    </row>
    <row r="26" spans="1:52" x14ac:dyDescent="0.2">
      <c r="A26" s="1">
        <f>IF(A25&lt;'Project Information'!B$11,A25+1,"")</f>
        <v>2031</v>
      </c>
      <c r="B26" s="26">
        <f>IF(A26='Project Information'!$B$6+'Project Information'!$B$8+'Project Information'!$B$10+('Project Information'!$B$7-'Project Information'!$B$6-1),$D$17,0)</f>
        <v>0</v>
      </c>
      <c r="E26" s="13"/>
      <c r="F26"/>
      <c r="G26"/>
      <c r="H26"/>
      <c r="I26"/>
      <c r="J26"/>
      <c r="K26"/>
      <c r="L26"/>
      <c r="M26"/>
      <c r="N26"/>
      <c r="O26"/>
      <c r="P26"/>
      <c r="Q26"/>
      <c r="R26"/>
      <c r="S26"/>
      <c r="T26"/>
      <c r="U26"/>
      <c r="V26"/>
      <c r="W26"/>
      <c r="X26"/>
      <c r="Y26"/>
      <c r="Z26"/>
      <c r="AA26"/>
      <c r="AB26"/>
      <c r="AC26"/>
      <c r="AD26"/>
      <c r="AE26"/>
      <c r="AF26"/>
      <c r="AG26"/>
      <c r="AH26"/>
      <c r="AI26"/>
      <c r="AJ26"/>
      <c r="AK26"/>
      <c r="AL26"/>
      <c r="AM26"/>
      <c r="AN26"/>
      <c r="AO26"/>
      <c r="AP26"/>
      <c r="AQ26"/>
      <c r="AR26"/>
      <c r="AS26"/>
      <c r="AT26"/>
      <c r="AU26"/>
      <c r="AV26"/>
      <c r="AW26"/>
      <c r="AX26"/>
      <c r="AY26"/>
      <c r="AZ26" s="14"/>
    </row>
    <row r="27" spans="1:52" x14ac:dyDescent="0.2">
      <c r="A27" s="1">
        <f>IF(A26&lt;'Project Information'!B$11,A26+1,"")</f>
        <v>2032</v>
      </c>
      <c r="B27" s="26">
        <f>IF(A27='Project Information'!$B$6+'Project Information'!$B$8+'Project Information'!$B$10+('Project Information'!$B$7-'Project Information'!$B$6-1),$D$17,0)</f>
        <v>0</v>
      </c>
      <c r="E27" s="13"/>
      <c r="F27"/>
      <c r="G27"/>
      <c r="H27"/>
      <c r="I27"/>
      <c r="J27"/>
      <c r="K27"/>
      <c r="L27"/>
      <c r="M27"/>
      <c r="N27"/>
      <c r="O27"/>
      <c r="P27"/>
      <c r="Q27"/>
      <c r="R27"/>
      <c r="S27"/>
      <c r="T27"/>
      <c r="U27"/>
      <c r="V27"/>
      <c r="W27"/>
      <c r="X27"/>
      <c r="Y27"/>
      <c r="Z27"/>
      <c r="AA27"/>
      <c r="AB27"/>
      <c r="AC27"/>
      <c r="AD27"/>
      <c r="AE27"/>
      <c r="AF27"/>
      <c r="AG27"/>
      <c r="AH27"/>
      <c r="AI27"/>
      <c r="AJ27"/>
      <c r="AK27"/>
      <c r="AL27"/>
      <c r="AM27"/>
      <c r="AN27"/>
      <c r="AO27"/>
      <c r="AP27"/>
      <c r="AQ27"/>
      <c r="AR27"/>
      <c r="AS27"/>
      <c r="AT27"/>
      <c r="AU27"/>
      <c r="AV27"/>
      <c r="AW27"/>
      <c r="AX27"/>
      <c r="AY27"/>
      <c r="AZ27" s="14"/>
    </row>
    <row r="28" spans="1:52" x14ac:dyDescent="0.2">
      <c r="A28" s="1">
        <f>IF(A27&lt;'Project Information'!B$11,A27+1,"")</f>
        <v>2033</v>
      </c>
      <c r="B28" s="26">
        <f>IF(A28='Project Information'!$B$6+'Project Information'!$B$8+'Project Information'!$B$10+('Project Information'!$B$7-'Project Information'!$B$6-1),$D$17,0)</f>
        <v>0</v>
      </c>
      <c r="E28" s="13"/>
      <c r="F28"/>
      <c r="G28"/>
      <c r="H28"/>
      <c r="I28"/>
      <c r="J28"/>
      <c r="K28"/>
      <c r="L28"/>
      <c r="M28"/>
      <c r="N28"/>
      <c r="O28"/>
      <c r="P28"/>
      <c r="Q28"/>
      <c r="R28"/>
      <c r="S28"/>
      <c r="T28"/>
      <c r="U28"/>
      <c r="V28"/>
      <c r="W28"/>
      <c r="X28"/>
      <c r="Y28"/>
      <c r="Z28"/>
      <c r="AA28"/>
      <c r="AB28"/>
      <c r="AC28"/>
      <c r="AD28"/>
      <c r="AE28"/>
      <c r="AF28"/>
      <c r="AG28"/>
      <c r="AH28"/>
      <c r="AI28"/>
      <c r="AJ28"/>
      <c r="AK28"/>
      <c r="AL28"/>
      <c r="AM28"/>
      <c r="AN28"/>
      <c r="AO28"/>
      <c r="AP28"/>
      <c r="AQ28"/>
      <c r="AR28"/>
      <c r="AS28"/>
      <c r="AT28"/>
      <c r="AU28"/>
      <c r="AV28"/>
      <c r="AW28"/>
      <c r="AX28"/>
      <c r="AY28"/>
      <c r="AZ28" s="14"/>
    </row>
    <row r="29" spans="1:52" x14ac:dyDescent="0.2">
      <c r="A29" s="1">
        <f>IF(A28&lt;'Project Information'!B$11,A28+1,"")</f>
        <v>2034</v>
      </c>
      <c r="B29" s="26">
        <f>IF(A29='Project Information'!$B$6+'Project Information'!$B$8+'Project Information'!$B$10+('Project Information'!$B$7-'Project Information'!$B$6-1),$D$17,0)</f>
        <v>0</v>
      </c>
      <c r="E29" s="13"/>
      <c r="F29"/>
      <c r="G29"/>
      <c r="H29"/>
      <c r="I29"/>
      <c r="J29"/>
      <c r="K29"/>
      <c r="L29"/>
      <c r="M29"/>
      <c r="N29"/>
      <c r="O29"/>
      <c r="P29"/>
      <c r="Q29"/>
      <c r="R29"/>
      <c r="S29"/>
      <c r="T29"/>
      <c r="U29"/>
      <c r="V29"/>
      <c r="W29"/>
      <c r="X29"/>
      <c r="Y29"/>
      <c r="Z29"/>
      <c r="AA29"/>
      <c r="AB29"/>
      <c r="AC29"/>
      <c r="AD29"/>
      <c r="AE29"/>
      <c r="AF29"/>
      <c r="AG29"/>
      <c r="AH29"/>
      <c r="AI29"/>
      <c r="AJ29"/>
      <c r="AK29"/>
      <c r="AL29"/>
      <c r="AM29"/>
      <c r="AN29"/>
      <c r="AO29"/>
      <c r="AP29"/>
      <c r="AQ29"/>
      <c r="AR29"/>
      <c r="AS29"/>
      <c r="AT29"/>
      <c r="AU29"/>
      <c r="AV29"/>
      <c r="AW29"/>
      <c r="AX29"/>
      <c r="AY29"/>
      <c r="AZ29" s="14"/>
    </row>
    <row r="30" spans="1:52" x14ac:dyDescent="0.2">
      <c r="A30" s="1">
        <f>IF(A29&lt;'Project Information'!B$11,A29+1,"")</f>
        <v>2035</v>
      </c>
      <c r="B30" s="26">
        <f>IF(A30='Project Information'!$B$6+'Project Information'!$B$8+'Project Information'!$B$10+('Project Information'!$B$7-'Project Information'!$B$6-1),$D$17,0)</f>
        <v>0</v>
      </c>
      <c r="E30" s="13"/>
      <c r="F30"/>
      <c r="G30"/>
      <c r="H30"/>
      <c r="I30"/>
      <c r="J30"/>
      <c r="K30"/>
      <c r="L30"/>
      <c r="M30"/>
      <c r="N30"/>
      <c r="O30"/>
      <c r="P30"/>
      <c r="Q30"/>
      <c r="R30"/>
      <c r="S30"/>
      <c r="T30"/>
      <c r="U30"/>
      <c r="V30"/>
      <c r="W30"/>
      <c r="X30"/>
      <c r="Y30"/>
      <c r="Z30"/>
      <c r="AA30"/>
      <c r="AB30"/>
      <c r="AC30"/>
      <c r="AD30"/>
      <c r="AE30"/>
      <c r="AF30"/>
      <c r="AG30"/>
      <c r="AH30"/>
      <c r="AI30"/>
      <c r="AJ30"/>
      <c r="AK30"/>
      <c r="AL30"/>
      <c r="AM30"/>
      <c r="AN30"/>
      <c r="AO30"/>
      <c r="AP30"/>
      <c r="AQ30"/>
      <c r="AR30"/>
      <c r="AS30"/>
      <c r="AT30"/>
      <c r="AU30"/>
      <c r="AV30"/>
      <c r="AW30"/>
      <c r="AX30"/>
      <c r="AY30"/>
      <c r="AZ30" s="14"/>
    </row>
    <row r="31" spans="1:52" x14ac:dyDescent="0.2">
      <c r="A31" s="1">
        <f>IF(A30&lt;'Project Information'!B$11,A30+1,"")</f>
        <v>2036</v>
      </c>
      <c r="B31" s="26">
        <f>IF(A31='Project Information'!$B$6+'Project Information'!$B$8+'Project Information'!$B$10+('Project Information'!$B$7-'Project Information'!$B$6-1),$D$17,0)</f>
        <v>0</v>
      </c>
      <c r="E31" s="13"/>
      <c r="F31"/>
      <c r="G31"/>
      <c r="H31"/>
      <c r="I31"/>
      <c r="J31"/>
      <c r="K31"/>
      <c r="L31"/>
      <c r="M31"/>
      <c r="N31"/>
      <c r="O31"/>
      <c r="P31"/>
      <c r="Q31"/>
      <c r="R31"/>
      <c r="S31"/>
      <c r="T31"/>
      <c r="U31"/>
      <c r="V31"/>
      <c r="W31"/>
      <c r="X31"/>
      <c r="Y31"/>
      <c r="Z31"/>
      <c r="AA31"/>
      <c r="AB31"/>
      <c r="AC31"/>
      <c r="AD31"/>
      <c r="AE31"/>
      <c r="AF31"/>
      <c r="AG31"/>
      <c r="AH31"/>
      <c r="AI31"/>
      <c r="AJ31"/>
      <c r="AK31"/>
      <c r="AL31"/>
      <c r="AM31"/>
      <c r="AN31"/>
      <c r="AO31"/>
      <c r="AP31"/>
      <c r="AQ31"/>
      <c r="AR31"/>
      <c r="AS31"/>
      <c r="AT31"/>
      <c r="AU31"/>
      <c r="AV31"/>
      <c r="AW31"/>
      <c r="AX31"/>
      <c r="AY31"/>
      <c r="AZ31" s="14"/>
    </row>
    <row r="32" spans="1:52" x14ac:dyDescent="0.2">
      <c r="A32" s="1">
        <f>IF(A31&lt;'Project Information'!B$11,A31+1,"")</f>
        <v>2037</v>
      </c>
      <c r="B32" s="26">
        <f>IF(A32='Project Information'!$B$6+'Project Information'!$B$8+'Project Information'!$B$10+('Project Information'!$B$7-'Project Information'!$B$6-1),$D$17,0)</f>
        <v>0</v>
      </c>
      <c r="E32" s="13"/>
      <c r="F32"/>
      <c r="G32"/>
      <c r="H32"/>
      <c r="I32"/>
      <c r="J32"/>
      <c r="K32"/>
      <c r="L32"/>
      <c r="M32"/>
      <c r="N32"/>
      <c r="O32"/>
      <c r="P32"/>
      <c r="Q32"/>
      <c r="R32"/>
      <c r="S32"/>
      <c r="T32"/>
      <c r="U32"/>
      <c r="V32"/>
      <c r="W32"/>
      <c r="X32"/>
      <c r="Y32"/>
      <c r="Z32"/>
      <c r="AA32"/>
      <c r="AB32"/>
      <c r="AC32"/>
      <c r="AD32"/>
      <c r="AE32"/>
      <c r="AF32"/>
      <c r="AG32"/>
      <c r="AH32"/>
      <c r="AI32"/>
      <c r="AJ32"/>
      <c r="AK32"/>
      <c r="AL32"/>
      <c r="AM32"/>
      <c r="AN32"/>
      <c r="AO32"/>
      <c r="AP32"/>
      <c r="AQ32"/>
      <c r="AR32"/>
      <c r="AS32"/>
      <c r="AT32"/>
      <c r="AU32"/>
      <c r="AV32"/>
      <c r="AW32"/>
      <c r="AX32"/>
      <c r="AY32"/>
      <c r="AZ32" s="14"/>
    </row>
    <row r="33" spans="1:52" x14ac:dyDescent="0.2">
      <c r="A33" s="1">
        <f>IF(A32&lt;'Project Information'!B$11,A32+1,"")</f>
        <v>2038</v>
      </c>
      <c r="B33" s="26">
        <f>IF(A33='Project Information'!$B$6+'Project Information'!$B$8+'Project Information'!$B$10+('Project Information'!$B$7-'Project Information'!$B$6-1),$D$17,0)</f>
        <v>0</v>
      </c>
      <c r="E33" s="13"/>
      <c r="F33"/>
      <c r="G33"/>
      <c r="H33"/>
      <c r="I33"/>
      <c r="J33"/>
      <c r="K33"/>
      <c r="L33"/>
      <c r="M33"/>
      <c r="N33"/>
      <c r="O33"/>
      <c r="P33"/>
      <c r="Q33"/>
      <c r="R33"/>
      <c r="S33"/>
      <c r="T33"/>
      <c r="U33"/>
      <c r="V33"/>
      <c r="W33"/>
      <c r="X33"/>
      <c r="Y33"/>
      <c r="Z33"/>
      <c r="AA33"/>
      <c r="AB33"/>
      <c r="AC33"/>
      <c r="AD33"/>
      <c r="AE33"/>
      <c r="AF33"/>
      <c r="AG33"/>
      <c r="AH33"/>
      <c r="AI33"/>
      <c r="AJ33"/>
      <c r="AK33"/>
      <c r="AL33"/>
      <c r="AM33"/>
      <c r="AN33"/>
      <c r="AO33"/>
      <c r="AP33"/>
      <c r="AQ33"/>
      <c r="AR33"/>
      <c r="AS33"/>
      <c r="AT33"/>
      <c r="AU33"/>
      <c r="AV33"/>
      <c r="AW33"/>
      <c r="AX33"/>
      <c r="AY33"/>
      <c r="AZ33" s="14"/>
    </row>
    <row r="34" spans="1:52" x14ac:dyDescent="0.2">
      <c r="A34" s="1">
        <f>IF(A33&lt;'Project Information'!B$11,A33+1,"")</f>
        <v>2039</v>
      </c>
      <c r="B34" s="26">
        <f>IF(A34='Project Information'!$B$6+'Project Information'!$B$8+'Project Information'!$B$10+('Project Information'!$B$7-'Project Information'!$B$6-1),$D$17,0)</f>
        <v>0</v>
      </c>
      <c r="E34" s="13"/>
      <c r="F34"/>
      <c r="G34"/>
      <c r="H34"/>
      <c r="I34"/>
      <c r="J34"/>
      <c r="K34"/>
      <c r="L34"/>
      <c r="M34"/>
      <c r="N34"/>
      <c r="O34"/>
      <c r="P34"/>
      <c r="Q34"/>
      <c r="R34"/>
      <c r="S34"/>
      <c r="T34"/>
      <c r="U34"/>
      <c r="V34"/>
      <c r="W34"/>
      <c r="X34"/>
      <c r="Y34"/>
      <c r="Z34"/>
      <c r="AA34"/>
      <c r="AB34"/>
      <c r="AC34"/>
      <c r="AD34"/>
      <c r="AE34"/>
      <c r="AF34"/>
      <c r="AG34"/>
      <c r="AH34"/>
      <c r="AI34"/>
      <c r="AJ34"/>
      <c r="AK34"/>
      <c r="AL34"/>
      <c r="AM34"/>
      <c r="AN34"/>
      <c r="AO34"/>
      <c r="AP34"/>
      <c r="AQ34"/>
      <c r="AR34"/>
      <c r="AS34"/>
      <c r="AT34"/>
      <c r="AU34"/>
      <c r="AV34"/>
      <c r="AW34"/>
      <c r="AX34"/>
      <c r="AY34"/>
      <c r="AZ34" s="14"/>
    </row>
    <row r="35" spans="1:52" x14ac:dyDescent="0.2">
      <c r="A35" s="1">
        <f>IF(A34&lt;'Project Information'!B$11,A34+1,"")</f>
        <v>2040</v>
      </c>
      <c r="B35" s="26">
        <f>IF(A35='Project Information'!$B$6+'Project Information'!$B$8+'Project Information'!$B$10+('Project Information'!$B$7-'Project Information'!$B$6-1),$D$17,0)</f>
        <v>0</v>
      </c>
      <c r="E35" s="13"/>
      <c r="F35"/>
      <c r="G35"/>
      <c r="H35"/>
      <c r="I35"/>
      <c r="J35"/>
      <c r="K35"/>
      <c r="L35"/>
      <c r="M35"/>
      <c r="N35"/>
      <c r="O35"/>
      <c r="P35"/>
      <c r="Q35"/>
      <c r="R35"/>
      <c r="S35"/>
      <c r="T35"/>
      <c r="U35"/>
      <c r="V35"/>
      <c r="W35"/>
      <c r="X35"/>
      <c r="Y35"/>
      <c r="Z35"/>
      <c r="AA35"/>
      <c r="AB35"/>
      <c r="AC35"/>
      <c r="AD35"/>
      <c r="AE35"/>
      <c r="AF35"/>
      <c r="AG35"/>
      <c r="AH35"/>
      <c r="AI35"/>
      <c r="AJ35"/>
      <c r="AK35"/>
      <c r="AL35"/>
      <c r="AM35"/>
      <c r="AN35"/>
      <c r="AO35"/>
      <c r="AP35"/>
      <c r="AQ35"/>
      <c r="AR35"/>
      <c r="AS35"/>
      <c r="AT35"/>
      <c r="AU35"/>
      <c r="AV35"/>
      <c r="AW35"/>
      <c r="AX35"/>
      <c r="AY35"/>
      <c r="AZ35" s="14"/>
    </row>
    <row r="36" spans="1:52" x14ac:dyDescent="0.2">
      <c r="A36" s="1">
        <f>IF(A35&lt;'Project Information'!B$11,A35+1,"")</f>
        <v>2041</v>
      </c>
      <c r="B36" s="26">
        <f>IF(A36='Project Information'!$B$6+'Project Information'!$B$8+'Project Information'!$B$10+('Project Information'!$B$7-'Project Information'!$B$6-1),$D$17,0)</f>
        <v>0</v>
      </c>
      <c r="E36" s="13"/>
      <c r="F36"/>
      <c r="G36"/>
      <c r="H36"/>
      <c r="I36"/>
      <c r="J36"/>
      <c r="K36"/>
      <c r="L36"/>
      <c r="M36"/>
      <c r="N36"/>
      <c r="O36"/>
      <c r="P36"/>
      <c r="Q36"/>
      <c r="R36"/>
      <c r="S36"/>
      <c r="T36"/>
      <c r="U36"/>
      <c r="V36"/>
      <c r="W36"/>
      <c r="X36"/>
      <c r="Y36"/>
      <c r="Z36"/>
      <c r="AA36"/>
      <c r="AB36"/>
      <c r="AC36"/>
      <c r="AD36"/>
      <c r="AE36"/>
      <c r="AF36"/>
      <c r="AG36"/>
      <c r="AH36"/>
      <c r="AI36"/>
      <c r="AJ36"/>
      <c r="AK36"/>
      <c r="AL36"/>
      <c r="AM36"/>
      <c r="AN36"/>
      <c r="AO36"/>
      <c r="AP36"/>
      <c r="AQ36"/>
      <c r="AR36"/>
      <c r="AS36"/>
      <c r="AT36"/>
      <c r="AU36"/>
      <c r="AV36"/>
      <c r="AW36"/>
      <c r="AX36"/>
      <c r="AY36"/>
      <c r="AZ36" s="14"/>
    </row>
    <row r="37" spans="1:52" x14ac:dyDescent="0.2">
      <c r="A37" s="1">
        <f>IF(A36&lt;'Project Information'!B$11,A36+1,"")</f>
        <v>2042</v>
      </c>
      <c r="B37" s="26">
        <f>IF(A37='Project Information'!$B$6+'Project Information'!$B$8+'Project Information'!$B$10+('Project Information'!$B$7-'Project Information'!$B$6-1),$D$17,0)</f>
        <v>0</v>
      </c>
      <c r="E37" s="13"/>
      <c r="F37"/>
      <c r="G37"/>
      <c r="H37"/>
      <c r="I37"/>
      <c r="J37"/>
      <c r="K37"/>
      <c r="L37"/>
      <c r="M37"/>
      <c r="N37"/>
      <c r="O37"/>
      <c r="P37"/>
      <c r="Q37"/>
      <c r="R37"/>
      <c r="S37"/>
      <c r="T37"/>
      <c r="U37"/>
      <c r="V37"/>
      <c r="W37"/>
      <c r="X37"/>
      <c r="Y37"/>
      <c r="Z37"/>
      <c r="AA37"/>
      <c r="AB37"/>
      <c r="AC37"/>
      <c r="AD37"/>
      <c r="AE37"/>
      <c r="AF37"/>
      <c r="AG37"/>
      <c r="AH37"/>
      <c r="AI37"/>
      <c r="AJ37"/>
      <c r="AK37"/>
      <c r="AL37"/>
      <c r="AM37"/>
      <c r="AN37"/>
      <c r="AO37"/>
      <c r="AP37"/>
      <c r="AQ37"/>
      <c r="AR37"/>
      <c r="AS37"/>
      <c r="AT37"/>
      <c r="AU37"/>
      <c r="AV37"/>
      <c r="AW37"/>
      <c r="AX37"/>
      <c r="AY37"/>
      <c r="AZ37" s="14"/>
    </row>
    <row r="38" spans="1:52" x14ac:dyDescent="0.2">
      <c r="A38" s="1">
        <f>IF(A37&lt;'Project Information'!B$11,A37+1,"")</f>
        <v>2043</v>
      </c>
      <c r="B38" s="26">
        <f>IF(A38='Project Information'!$B$6+'Project Information'!$B$8+'Project Information'!$B$10+('Project Information'!$B$7-'Project Information'!$B$6-1),$D$17,0)</f>
        <v>0</v>
      </c>
      <c r="E38" s="13"/>
      <c r="F38"/>
      <c r="G38"/>
      <c r="H38"/>
      <c r="I38"/>
      <c r="J38"/>
      <c r="K38"/>
      <c r="L38"/>
      <c r="M38"/>
      <c r="N38"/>
      <c r="O38"/>
      <c r="P38"/>
      <c r="Q38"/>
      <c r="R38"/>
      <c r="S38"/>
      <c r="T38"/>
      <c r="U38"/>
      <c r="V38"/>
      <c r="W38"/>
      <c r="X38"/>
      <c r="Y38"/>
      <c r="Z38"/>
      <c r="AA38"/>
      <c r="AB38"/>
      <c r="AC38"/>
      <c r="AD38"/>
      <c r="AE38"/>
      <c r="AF38"/>
      <c r="AG38"/>
      <c r="AH38"/>
      <c r="AI38"/>
      <c r="AJ38"/>
      <c r="AK38"/>
      <c r="AL38"/>
      <c r="AM38"/>
      <c r="AN38"/>
      <c r="AO38"/>
      <c r="AP38"/>
      <c r="AQ38"/>
      <c r="AR38"/>
      <c r="AS38"/>
      <c r="AT38"/>
      <c r="AU38"/>
      <c r="AV38"/>
      <c r="AW38"/>
      <c r="AX38"/>
      <c r="AY38"/>
      <c r="AZ38" s="14"/>
    </row>
    <row r="39" spans="1:52" x14ac:dyDescent="0.2">
      <c r="A39" s="1">
        <f>IF(A38&lt;'Project Information'!B$11,A38+1,"")</f>
        <v>2044</v>
      </c>
      <c r="B39" s="26">
        <f>IF(A39='Project Information'!$B$6+'Project Information'!$B$8+'Project Information'!$B$10+('Project Information'!$B$7-'Project Information'!$B$6-1),$D$17,0)</f>
        <v>0</v>
      </c>
      <c r="E39" s="13"/>
      <c r="F39"/>
      <c r="G39"/>
      <c r="H39"/>
      <c r="I39"/>
      <c r="J39"/>
      <c r="K39"/>
      <c r="L39"/>
      <c r="M39"/>
      <c r="N39"/>
      <c r="O39"/>
      <c r="P39"/>
      <c r="Q39"/>
      <c r="R39"/>
      <c r="S39"/>
      <c r="T39"/>
      <c r="U39"/>
      <c r="V39"/>
      <c r="W39"/>
      <c r="X39"/>
      <c r="Y39"/>
      <c r="Z39"/>
      <c r="AA39"/>
      <c r="AB39"/>
      <c r="AC39"/>
      <c r="AD39"/>
      <c r="AE39"/>
      <c r="AF39"/>
      <c r="AG39"/>
      <c r="AH39"/>
      <c r="AI39"/>
      <c r="AJ39"/>
      <c r="AK39"/>
      <c r="AL39"/>
      <c r="AM39"/>
      <c r="AN39"/>
      <c r="AO39"/>
      <c r="AP39"/>
      <c r="AQ39"/>
      <c r="AR39"/>
      <c r="AS39"/>
      <c r="AT39"/>
      <c r="AU39"/>
      <c r="AV39"/>
      <c r="AW39"/>
      <c r="AX39"/>
      <c r="AY39"/>
      <c r="AZ39" s="14"/>
    </row>
    <row r="40" spans="1:52" x14ac:dyDescent="0.2">
      <c r="A40" s="1">
        <f>IF(A39&lt;'Project Information'!B$11,A39+1,"")</f>
        <v>2045</v>
      </c>
      <c r="B40" s="26">
        <f>IF(A40='Project Information'!$B$6+'Project Information'!$B$8+'Project Information'!$B$10+('Project Information'!$B$7-'Project Information'!$B$6-1),$D$17,0)</f>
        <v>0</v>
      </c>
      <c r="E40" s="13"/>
      <c r="F40"/>
      <c r="G40"/>
      <c r="H40"/>
      <c r="I40"/>
      <c r="J40"/>
      <c r="K40"/>
      <c r="L40"/>
      <c r="M40"/>
      <c r="N40"/>
      <c r="O40"/>
      <c r="P40"/>
      <c r="Q40"/>
      <c r="R40"/>
      <c r="S40"/>
      <c r="T40"/>
      <c r="U40"/>
      <c r="V40"/>
      <c r="W40"/>
      <c r="X40"/>
      <c r="Y40"/>
      <c r="Z40"/>
      <c r="AA40"/>
      <c r="AB40"/>
      <c r="AC40"/>
      <c r="AD40"/>
      <c r="AE40"/>
      <c r="AF40"/>
      <c r="AG40"/>
      <c r="AH40"/>
      <c r="AI40"/>
      <c r="AJ40"/>
      <c r="AK40"/>
      <c r="AL40"/>
      <c r="AM40"/>
      <c r="AN40"/>
      <c r="AO40"/>
      <c r="AP40"/>
      <c r="AQ40"/>
      <c r="AR40"/>
      <c r="AS40"/>
      <c r="AT40"/>
      <c r="AU40"/>
      <c r="AV40"/>
      <c r="AW40"/>
      <c r="AX40"/>
      <c r="AY40"/>
      <c r="AZ40" s="14"/>
    </row>
    <row r="41" spans="1:52" x14ac:dyDescent="0.2">
      <c r="A41" s="1">
        <f>IF(A40&lt;'Project Information'!B$11,A40+1,"")</f>
        <v>2046</v>
      </c>
      <c r="B41" s="26">
        <f>IF(A41='Project Information'!$B$6+'Project Information'!$B$8+'Project Information'!$B$10+('Project Information'!$B$7-'Project Information'!$B$6-1),$D$17,0)</f>
        <v>0</v>
      </c>
      <c r="E41" s="13"/>
      <c r="F41"/>
      <c r="G41"/>
      <c r="H41"/>
      <c r="I41"/>
      <c r="J41"/>
      <c r="K41"/>
      <c r="L41"/>
      <c r="M41"/>
      <c r="N41"/>
      <c r="O41"/>
      <c r="P41"/>
      <c r="Q41"/>
      <c r="R41"/>
      <c r="S41"/>
      <c r="T41"/>
      <c r="U41"/>
      <c r="V41"/>
      <c r="W41"/>
      <c r="X41"/>
      <c r="Y41"/>
      <c r="Z41"/>
      <c r="AA41"/>
      <c r="AB41"/>
      <c r="AC41"/>
      <c r="AD41"/>
      <c r="AE41"/>
      <c r="AF41"/>
      <c r="AG41"/>
      <c r="AH41"/>
      <c r="AI41"/>
      <c r="AJ41"/>
      <c r="AK41"/>
      <c r="AL41"/>
      <c r="AM41"/>
      <c r="AN41"/>
      <c r="AO41"/>
      <c r="AP41"/>
      <c r="AQ41"/>
      <c r="AR41"/>
      <c r="AS41"/>
      <c r="AT41"/>
      <c r="AU41"/>
      <c r="AV41"/>
      <c r="AW41"/>
      <c r="AX41"/>
      <c r="AY41"/>
      <c r="AZ41" s="14"/>
    </row>
    <row r="42" spans="1:52" x14ac:dyDescent="0.2">
      <c r="A42" s="1">
        <f>IF(A41&lt;'Project Information'!B$11,A41+1,"")</f>
        <v>2047</v>
      </c>
      <c r="B42" s="26">
        <f>IF(A42='Project Information'!$B$6+'Project Information'!$B$8+'Project Information'!$B$10+('Project Information'!$B$7-'Project Information'!$B$6-1),$D$17,0)</f>
        <v>11720096.666666666</v>
      </c>
      <c r="E42" s="13"/>
      <c r="F42"/>
      <c r="G42"/>
      <c r="H42"/>
      <c r="I42"/>
      <c r="J42"/>
      <c r="K42"/>
      <c r="L42"/>
      <c r="M42"/>
      <c r="N42"/>
      <c r="O42"/>
      <c r="P42"/>
      <c r="Q42"/>
      <c r="R42"/>
      <c r="S42"/>
      <c r="T42"/>
      <c r="U42"/>
      <c r="V42"/>
      <c r="W42"/>
      <c r="X42"/>
      <c r="Y42"/>
      <c r="Z42"/>
      <c r="AA42"/>
      <c r="AB42"/>
      <c r="AC42"/>
      <c r="AD42"/>
      <c r="AE42"/>
      <c r="AF42"/>
      <c r="AG42"/>
      <c r="AH42"/>
      <c r="AI42"/>
      <c r="AJ42"/>
      <c r="AK42"/>
      <c r="AL42"/>
      <c r="AM42"/>
      <c r="AN42"/>
      <c r="AO42"/>
      <c r="AP42"/>
      <c r="AQ42"/>
      <c r="AR42"/>
      <c r="AS42"/>
      <c r="AT42"/>
      <c r="AU42"/>
      <c r="AV42"/>
      <c r="AW42"/>
      <c r="AX42"/>
      <c r="AY42"/>
      <c r="AZ42" s="14"/>
    </row>
    <row r="43" spans="1:52" x14ac:dyDescent="0.2">
      <c r="A43" s="1" t="str">
        <f>IF(A42&lt;'Project Information'!B$11,A42+1,"")</f>
        <v/>
      </c>
      <c r="B43" s="26">
        <f>IF(A43='Project Information'!$B$6+'Project Information'!$B$8+'Project Information'!$B$10+('Project Information'!$B$7-'Project Information'!$B$6-1),$D$17,0)</f>
        <v>0</v>
      </c>
      <c r="E43" s="13"/>
      <c r="F43"/>
      <c r="G43"/>
      <c r="H43"/>
      <c r="I43"/>
      <c r="J43"/>
      <c r="K43"/>
      <c r="L43"/>
      <c r="M43"/>
      <c r="N43"/>
      <c r="O43"/>
      <c r="P43"/>
      <c r="Q43"/>
      <c r="R43"/>
      <c r="S43"/>
      <c r="T43"/>
      <c r="U43"/>
      <c r="V43"/>
      <c r="W43"/>
      <c r="X43"/>
      <c r="Y43"/>
      <c r="Z43"/>
      <c r="AA43"/>
      <c r="AB43"/>
      <c r="AC43"/>
      <c r="AD43"/>
      <c r="AE43"/>
      <c r="AF43"/>
      <c r="AG43"/>
      <c r="AH43"/>
      <c r="AI43"/>
      <c r="AJ43"/>
      <c r="AK43"/>
      <c r="AL43"/>
      <c r="AM43"/>
      <c r="AN43"/>
      <c r="AO43"/>
      <c r="AP43"/>
      <c r="AQ43"/>
      <c r="AR43"/>
      <c r="AS43"/>
      <c r="AT43"/>
      <c r="AU43"/>
      <c r="AV43"/>
      <c r="AW43"/>
      <c r="AX43"/>
      <c r="AY43"/>
      <c r="AZ43" s="14"/>
    </row>
    <row r="44" spans="1:52" x14ac:dyDescent="0.2">
      <c r="A44" s="1" t="str">
        <f>IF(A43&lt;'Project Information'!B$11,A43+1,"")</f>
        <v/>
      </c>
      <c r="B44" s="26">
        <f>IF(A44='Project Information'!$B$6+'Project Information'!$B$8+'Project Information'!$B$10+('Project Information'!$B$7-'Project Information'!$B$6-1),$D$17,0)</f>
        <v>0</v>
      </c>
      <c r="E44" s="13"/>
      <c r="F44"/>
      <c r="G44"/>
      <c r="H44"/>
      <c r="I44"/>
      <c r="J44"/>
      <c r="K44"/>
      <c r="L44"/>
      <c r="M44"/>
      <c r="N44"/>
      <c r="O44"/>
      <c r="P44"/>
      <c r="Q44"/>
      <c r="R44"/>
      <c r="S44"/>
      <c r="T44"/>
      <c r="U44"/>
      <c r="V44"/>
      <c r="W44"/>
      <c r="X44"/>
      <c r="Y44"/>
      <c r="Z44"/>
      <c r="AA44"/>
      <c r="AB44"/>
      <c r="AC44"/>
      <c r="AD44"/>
      <c r="AE44"/>
      <c r="AF44"/>
      <c r="AG44"/>
      <c r="AH44"/>
      <c r="AI44"/>
      <c r="AJ44"/>
      <c r="AK44"/>
      <c r="AL44"/>
      <c r="AM44"/>
      <c r="AN44"/>
      <c r="AO44"/>
      <c r="AP44"/>
      <c r="AQ44"/>
      <c r="AR44"/>
      <c r="AS44"/>
      <c r="AT44"/>
      <c r="AU44"/>
      <c r="AV44"/>
      <c r="AW44"/>
      <c r="AX44"/>
      <c r="AY44"/>
      <c r="AZ44" s="14"/>
    </row>
    <row r="45" spans="1:52" x14ac:dyDescent="0.2">
      <c r="A45" s="1" t="str">
        <f>IF(A44&lt;'Project Information'!B$11,A44+1,"")</f>
        <v/>
      </c>
      <c r="B45" s="26">
        <f>IF(A45='Project Information'!$B$6+'Project Information'!$B$8+'Project Information'!$B$10+('Project Information'!$B$7-'Project Information'!$B$6-1),$D$17,0)</f>
        <v>0</v>
      </c>
      <c r="E45" s="13"/>
      <c r="F45"/>
      <c r="G45"/>
      <c r="H45"/>
      <c r="I45"/>
      <c r="J45"/>
      <c r="K45"/>
      <c r="L45"/>
      <c r="M45"/>
      <c r="N45"/>
      <c r="O45"/>
      <c r="P45"/>
      <c r="Q45"/>
      <c r="R45"/>
      <c r="S45"/>
      <c r="T45"/>
      <c r="U45"/>
      <c r="V45"/>
      <c r="W45"/>
      <c r="X45"/>
      <c r="Y45"/>
      <c r="Z45"/>
      <c r="AA45"/>
      <c r="AB45"/>
      <c r="AC45"/>
      <c r="AD45"/>
      <c r="AE45"/>
      <c r="AF45"/>
      <c r="AG45"/>
      <c r="AH45"/>
      <c r="AI45"/>
      <c r="AJ45"/>
      <c r="AK45"/>
      <c r="AL45"/>
      <c r="AM45"/>
      <c r="AN45"/>
      <c r="AO45"/>
      <c r="AP45"/>
      <c r="AQ45"/>
      <c r="AR45"/>
      <c r="AS45"/>
      <c r="AT45"/>
      <c r="AU45"/>
      <c r="AV45"/>
      <c r="AW45"/>
      <c r="AX45"/>
      <c r="AY45"/>
      <c r="AZ45" s="14"/>
    </row>
    <row r="46" spans="1:52" x14ac:dyDescent="0.2">
      <c r="A46" s="1" t="str">
        <f>IF(A45&lt;'Project Information'!B$11,A45+1,"")</f>
        <v/>
      </c>
      <c r="B46" s="26">
        <f>IF(A46='Project Information'!$B$6+'Project Information'!$B$8+'Project Information'!$B$10+('Project Information'!$B$7-'Project Information'!$B$6-1),$D$17,0)</f>
        <v>0</v>
      </c>
      <c r="E46" s="13"/>
      <c r="F46"/>
      <c r="G46"/>
      <c r="H46"/>
      <c r="I46"/>
      <c r="J46"/>
      <c r="K46"/>
      <c r="L46"/>
      <c r="M46"/>
      <c r="N46"/>
      <c r="O46"/>
      <c r="P46"/>
      <c r="Q46"/>
      <c r="R46"/>
      <c r="S46"/>
      <c r="T46"/>
      <c r="U46"/>
      <c r="V46"/>
      <c r="W46"/>
      <c r="X46"/>
      <c r="Y46"/>
      <c r="Z46"/>
      <c r="AA46"/>
      <c r="AB46"/>
      <c r="AC46"/>
      <c r="AD46"/>
      <c r="AE46"/>
      <c r="AF46"/>
      <c r="AG46"/>
      <c r="AH46"/>
      <c r="AI46"/>
      <c r="AJ46"/>
      <c r="AK46"/>
      <c r="AL46"/>
      <c r="AM46"/>
      <c r="AN46"/>
      <c r="AO46"/>
      <c r="AP46"/>
      <c r="AQ46"/>
      <c r="AR46"/>
      <c r="AS46"/>
      <c r="AT46"/>
      <c r="AU46"/>
      <c r="AV46"/>
      <c r="AW46"/>
      <c r="AX46"/>
      <c r="AY46"/>
      <c r="AZ46" s="14"/>
    </row>
    <row r="47" spans="1:52" x14ac:dyDescent="0.2">
      <c r="A47" s="1" t="str">
        <f>IF(A46&lt;'Project Information'!B$11,A46+1,"")</f>
        <v/>
      </c>
      <c r="B47" s="26">
        <f>IF(A47='Project Information'!$B$6+'Project Information'!$B$8+'Project Information'!$B$10+('Project Information'!$B$7-'Project Information'!$B$6-1),$D$17,0)</f>
        <v>0</v>
      </c>
      <c r="E47" s="13"/>
      <c r="F47"/>
      <c r="G47"/>
      <c r="H47"/>
      <c r="I47"/>
      <c r="J47"/>
      <c r="K47"/>
      <c r="L47"/>
      <c r="M47"/>
      <c r="N47"/>
      <c r="O47"/>
      <c r="P47"/>
      <c r="Q47"/>
      <c r="R47"/>
      <c r="S47"/>
      <c r="T47"/>
      <c r="U47"/>
      <c r="V47"/>
      <c r="W47"/>
      <c r="X47"/>
      <c r="Y47"/>
      <c r="Z47"/>
      <c r="AA47"/>
      <c r="AB47"/>
      <c r="AC47"/>
      <c r="AD47"/>
      <c r="AE47"/>
      <c r="AF47"/>
      <c r="AG47"/>
      <c r="AH47"/>
      <c r="AI47"/>
      <c r="AJ47"/>
      <c r="AK47"/>
      <c r="AL47"/>
      <c r="AM47"/>
      <c r="AN47"/>
      <c r="AO47"/>
      <c r="AP47"/>
      <c r="AQ47"/>
      <c r="AR47"/>
      <c r="AS47"/>
      <c r="AT47"/>
      <c r="AU47"/>
      <c r="AV47"/>
      <c r="AW47"/>
      <c r="AX47"/>
      <c r="AY47"/>
      <c r="AZ47" s="14"/>
    </row>
    <row r="48" spans="1:52" x14ac:dyDescent="0.2">
      <c r="A48" s="1" t="str">
        <f>IF(A47&lt;'Project Information'!B$11,A47+1,"")</f>
        <v/>
      </c>
      <c r="B48" s="26">
        <f>IF(A48='Project Information'!$B$6+'Project Information'!$B$8+'Project Information'!$B$10+('Project Information'!$B$7-'Project Information'!$B$6-1),$D$17,0)</f>
        <v>0</v>
      </c>
      <c r="E48" s="13"/>
      <c r="F48"/>
      <c r="G48"/>
      <c r="H48"/>
      <c r="I48"/>
      <c r="J48"/>
      <c r="K48"/>
      <c r="L48"/>
      <c r="M48"/>
      <c r="N48"/>
      <c r="O48"/>
      <c r="P48"/>
      <c r="Q48"/>
      <c r="R48"/>
      <c r="S48"/>
      <c r="T48"/>
      <c r="U48"/>
      <c r="V48"/>
      <c r="W48"/>
      <c r="X48"/>
      <c r="Y48"/>
      <c r="Z48"/>
      <c r="AA48"/>
      <c r="AB48"/>
      <c r="AC48"/>
      <c r="AD48"/>
      <c r="AE48"/>
      <c r="AF48"/>
      <c r="AG48"/>
      <c r="AH48"/>
      <c r="AI48"/>
      <c r="AJ48"/>
      <c r="AK48"/>
      <c r="AL48"/>
      <c r="AM48"/>
      <c r="AN48"/>
      <c r="AO48"/>
      <c r="AP48"/>
      <c r="AQ48"/>
      <c r="AR48"/>
      <c r="AS48"/>
      <c r="AT48"/>
      <c r="AU48"/>
      <c r="AV48"/>
      <c r="AW48"/>
      <c r="AX48"/>
      <c r="AY48"/>
      <c r="AZ48" s="14"/>
    </row>
    <row r="49" spans="1:52" x14ac:dyDescent="0.2">
      <c r="A49" s="1" t="str">
        <f>IF(A48&lt;'Project Information'!B$11,A48+1,"")</f>
        <v/>
      </c>
      <c r="B49" s="26">
        <f>IF(A49='Project Information'!$B$6+'Project Information'!$B$8+'Project Information'!$B$10+('Project Information'!$B$7-'Project Information'!$B$6-1),$D$17,0)</f>
        <v>0</v>
      </c>
      <c r="E49" s="13"/>
      <c r="F49"/>
      <c r="G49"/>
      <c r="H49"/>
      <c r="I49"/>
      <c r="J49"/>
      <c r="K49"/>
      <c r="L49"/>
      <c r="M49"/>
      <c r="N49"/>
      <c r="O49"/>
      <c r="P49"/>
      <c r="Q49"/>
      <c r="R49"/>
      <c r="S49"/>
      <c r="T49"/>
      <c r="U49"/>
      <c r="V49"/>
      <c r="W49"/>
      <c r="X49"/>
      <c r="Y49"/>
      <c r="Z49"/>
      <c r="AA49"/>
      <c r="AB49"/>
      <c r="AC49"/>
      <c r="AD49"/>
      <c r="AE49"/>
      <c r="AF49"/>
      <c r="AG49"/>
      <c r="AH49"/>
      <c r="AI49"/>
      <c r="AJ49"/>
      <c r="AK49"/>
      <c r="AL49"/>
      <c r="AM49"/>
      <c r="AN49"/>
      <c r="AO49"/>
      <c r="AP49"/>
      <c r="AQ49"/>
      <c r="AR49"/>
      <c r="AS49"/>
      <c r="AT49"/>
      <c r="AU49"/>
      <c r="AV49"/>
      <c r="AW49"/>
      <c r="AX49"/>
      <c r="AY49"/>
      <c r="AZ49" s="14"/>
    </row>
    <row r="50" spans="1:52" x14ac:dyDescent="0.2">
      <c r="A50" s="1" t="str">
        <f>IF(A49&lt;'Project Information'!B$11,A49+1,"")</f>
        <v/>
      </c>
      <c r="B50" s="26">
        <f>IF(A50='Project Information'!$B$6+'Project Information'!$B$8+'Project Information'!$B$10+('Project Information'!$B$7-'Project Information'!$B$6-1),$D$17,0)</f>
        <v>0</v>
      </c>
      <c r="E50" s="13"/>
      <c r="F50"/>
      <c r="G50"/>
      <c r="H50"/>
      <c r="I50"/>
      <c r="J50"/>
      <c r="K50"/>
      <c r="L50"/>
      <c r="M50"/>
      <c r="N50"/>
      <c r="O50"/>
      <c r="P50"/>
      <c r="Q50"/>
      <c r="R50"/>
      <c r="S50"/>
      <c r="T50"/>
      <c r="U50"/>
      <c r="V50"/>
      <c r="W50"/>
      <c r="X50"/>
      <c r="Y50"/>
      <c r="Z50"/>
      <c r="AA50"/>
      <c r="AB50"/>
      <c r="AC50"/>
      <c r="AD50"/>
      <c r="AE50"/>
      <c r="AF50"/>
      <c r="AG50"/>
      <c r="AH50"/>
      <c r="AI50"/>
      <c r="AJ50"/>
      <c r="AK50"/>
      <c r="AL50"/>
      <c r="AM50"/>
      <c r="AN50"/>
      <c r="AO50"/>
      <c r="AP50"/>
      <c r="AQ50"/>
      <c r="AR50"/>
      <c r="AS50"/>
      <c r="AT50"/>
      <c r="AU50"/>
      <c r="AV50"/>
      <c r="AW50"/>
      <c r="AX50"/>
      <c r="AY50"/>
      <c r="AZ50" s="14"/>
    </row>
    <row r="51" spans="1:52" x14ac:dyDescent="0.2">
      <c r="A51" s="1" t="str">
        <f>IF(A50&lt;'Project Information'!B$11,A50+1,"")</f>
        <v/>
      </c>
      <c r="B51" s="26">
        <f>IF(A51='Project Information'!$B$6+'Project Information'!$B$8+'Project Information'!$B$10+('Project Information'!$B$7-'Project Information'!$B$6-1),$D$17,0)</f>
        <v>0</v>
      </c>
      <c r="E51" s="13"/>
      <c r="F51"/>
      <c r="G51"/>
      <c r="H51"/>
      <c r="I51"/>
      <c r="J51"/>
      <c r="K51"/>
      <c r="L51"/>
      <c r="M51"/>
      <c r="N51"/>
      <c r="O51"/>
      <c r="P51"/>
      <c r="Q51"/>
      <c r="R51"/>
      <c r="S51"/>
      <c r="T51"/>
      <c r="U51"/>
      <c r="V51"/>
      <c r="W51"/>
      <c r="X51"/>
      <c r="Y51"/>
      <c r="Z51"/>
      <c r="AA51"/>
      <c r="AB51"/>
      <c r="AC51"/>
      <c r="AD51"/>
      <c r="AE51"/>
      <c r="AF51"/>
      <c r="AG51"/>
      <c r="AH51"/>
      <c r="AI51"/>
      <c r="AJ51"/>
      <c r="AK51"/>
      <c r="AL51"/>
      <c r="AM51"/>
      <c r="AN51"/>
      <c r="AO51"/>
      <c r="AP51"/>
      <c r="AQ51"/>
      <c r="AR51"/>
      <c r="AS51"/>
      <c r="AT51"/>
      <c r="AU51"/>
      <c r="AV51"/>
      <c r="AW51"/>
      <c r="AX51"/>
      <c r="AY51"/>
      <c r="AZ51" s="14"/>
    </row>
    <row r="52" spans="1:52" x14ac:dyDescent="0.2">
      <c r="A52" s="2" t="str">
        <f>IF(A51&lt;'Project Information'!B$11,A51+1,"")</f>
        <v/>
      </c>
      <c r="B52" s="165">
        <f>IF(A52='Project Information'!$B$6+'Project Information'!$B$8+'Project Information'!$B$10+('Project Information'!$B$7-'Project Information'!$B$6-1),$D$17,0)</f>
        <v>0</v>
      </c>
      <c r="E52" s="13"/>
      <c r="F52"/>
      <c r="G52"/>
      <c r="H52"/>
      <c r="I52"/>
      <c r="J52"/>
      <c r="K52"/>
      <c r="L52"/>
      <c r="M52"/>
      <c r="N52"/>
      <c r="O52"/>
      <c r="P52"/>
      <c r="Q52"/>
      <c r="R52"/>
      <c r="S52"/>
      <c r="T52"/>
      <c r="U52"/>
      <c r="V52"/>
      <c r="W52"/>
      <c r="X52"/>
      <c r="Y52"/>
      <c r="Z52"/>
      <c r="AA52"/>
      <c r="AB52"/>
      <c r="AC52"/>
      <c r="AD52"/>
      <c r="AE52"/>
      <c r="AF52"/>
      <c r="AG52"/>
      <c r="AH52"/>
      <c r="AI52"/>
      <c r="AJ52"/>
      <c r="AK52"/>
      <c r="AL52"/>
      <c r="AM52"/>
      <c r="AN52"/>
      <c r="AO52"/>
      <c r="AP52"/>
      <c r="AQ52"/>
      <c r="AR52"/>
      <c r="AS52"/>
      <c r="AT52"/>
      <c r="AU52"/>
      <c r="AV52"/>
      <c r="AW52"/>
      <c r="AX52"/>
      <c r="AY52"/>
      <c r="AZ52" s="14"/>
    </row>
    <row r="53" spans="1:52" x14ac:dyDescent="0.2">
      <c r="E53" s="13"/>
      <c r="F53"/>
      <c r="G53"/>
      <c r="H53"/>
      <c r="I53"/>
      <c r="J53"/>
      <c r="K53"/>
      <c r="L53"/>
      <c r="M53"/>
      <c r="N53"/>
      <c r="O53"/>
      <c r="P53"/>
      <c r="Q53"/>
      <c r="R53"/>
      <c r="S53"/>
      <c r="T53"/>
      <c r="U53"/>
      <c r="V53"/>
      <c r="W53"/>
      <c r="X53"/>
      <c r="Y53"/>
      <c r="Z53"/>
      <c r="AA53"/>
      <c r="AB53"/>
      <c r="AC53"/>
      <c r="AD53"/>
      <c r="AE53"/>
      <c r="AF53"/>
      <c r="AG53"/>
      <c r="AH53"/>
      <c r="AI53"/>
      <c r="AJ53"/>
      <c r="AK53"/>
      <c r="AL53"/>
      <c r="AM53"/>
      <c r="AN53"/>
      <c r="AO53"/>
      <c r="AP53"/>
      <c r="AQ53"/>
      <c r="AR53"/>
      <c r="AS53"/>
      <c r="AT53"/>
      <c r="AU53"/>
      <c r="AV53"/>
      <c r="AW53"/>
      <c r="AX53"/>
      <c r="AY53"/>
      <c r="AZ53" s="14"/>
    </row>
    <row r="54" spans="1:52" x14ac:dyDescent="0.2">
      <c r="E54" s="13"/>
      <c r="F54"/>
      <c r="G54"/>
      <c r="H54"/>
      <c r="I54"/>
      <c r="J54"/>
      <c r="K54"/>
      <c r="L54"/>
      <c r="M54"/>
      <c r="N54"/>
      <c r="O54"/>
      <c r="P54"/>
      <c r="Q54"/>
      <c r="R54"/>
      <c r="S54"/>
      <c r="T54"/>
      <c r="U54"/>
      <c r="V54"/>
      <c r="W54"/>
      <c r="X54"/>
      <c r="Y54"/>
      <c r="Z54"/>
      <c r="AA54"/>
      <c r="AB54"/>
      <c r="AC54"/>
      <c r="AD54"/>
      <c r="AE54"/>
      <c r="AF54"/>
      <c r="AG54"/>
      <c r="AH54"/>
      <c r="AI54"/>
      <c r="AJ54"/>
      <c r="AK54"/>
      <c r="AL54"/>
      <c r="AM54"/>
      <c r="AN54"/>
      <c r="AO54"/>
      <c r="AP54"/>
      <c r="AQ54"/>
      <c r="AR54"/>
      <c r="AS54"/>
      <c r="AT54"/>
      <c r="AU54"/>
      <c r="AV54"/>
      <c r="AW54"/>
      <c r="AX54"/>
      <c r="AY54"/>
      <c r="AZ54" s="14"/>
    </row>
    <row r="55" spans="1:52" x14ac:dyDescent="0.2">
      <c r="E55" s="13"/>
      <c r="F55"/>
      <c r="G55"/>
      <c r="H55"/>
      <c r="I55"/>
      <c r="J55"/>
      <c r="K55"/>
      <c r="L55"/>
      <c r="M55"/>
      <c r="N55"/>
      <c r="O55"/>
      <c r="P55"/>
      <c r="Q55"/>
      <c r="R55"/>
      <c r="S55"/>
      <c r="T55"/>
      <c r="U55"/>
      <c r="V55"/>
      <c r="W55"/>
      <c r="X55"/>
      <c r="Y55"/>
      <c r="Z55"/>
      <c r="AA55"/>
      <c r="AB55"/>
      <c r="AC55"/>
      <c r="AD55"/>
      <c r="AE55"/>
      <c r="AF55"/>
      <c r="AG55"/>
      <c r="AH55"/>
      <c r="AI55"/>
      <c r="AJ55"/>
      <c r="AK55"/>
      <c r="AL55"/>
      <c r="AM55"/>
      <c r="AN55"/>
      <c r="AO55"/>
      <c r="AP55"/>
      <c r="AQ55"/>
      <c r="AR55"/>
      <c r="AS55"/>
      <c r="AT55"/>
      <c r="AU55"/>
      <c r="AV55"/>
      <c r="AW55"/>
      <c r="AX55"/>
      <c r="AY55"/>
      <c r="AZ55" s="14"/>
    </row>
    <row r="56" spans="1:52" x14ac:dyDescent="0.2">
      <c r="E56" s="13"/>
      <c r="F56"/>
      <c r="G56"/>
      <c r="H56"/>
      <c r="I56"/>
      <c r="J56"/>
      <c r="K56"/>
      <c r="L56"/>
      <c r="M56"/>
      <c r="N56"/>
      <c r="O56"/>
      <c r="P56"/>
      <c r="Q56"/>
      <c r="R56"/>
      <c r="S56"/>
      <c r="T56"/>
      <c r="U56"/>
      <c r="V56"/>
      <c r="W56"/>
      <c r="X56"/>
      <c r="Y56"/>
      <c r="Z56"/>
      <c r="AA56"/>
      <c r="AB56"/>
      <c r="AC56"/>
      <c r="AD56"/>
      <c r="AE56"/>
      <c r="AF56"/>
      <c r="AG56"/>
      <c r="AH56"/>
      <c r="AI56"/>
      <c r="AJ56"/>
      <c r="AK56"/>
      <c r="AL56"/>
      <c r="AM56"/>
      <c r="AN56"/>
      <c r="AO56"/>
      <c r="AP56"/>
      <c r="AQ56"/>
      <c r="AR56"/>
      <c r="AS56"/>
      <c r="AT56"/>
      <c r="AU56"/>
      <c r="AV56"/>
      <c r="AW56"/>
      <c r="AX56"/>
      <c r="AY56"/>
      <c r="AZ56" s="14"/>
    </row>
    <row r="57" spans="1:52" x14ac:dyDescent="0.2">
      <c r="E57" s="13"/>
      <c r="F57"/>
      <c r="G57"/>
      <c r="H57"/>
      <c r="I57"/>
      <c r="J57"/>
      <c r="K57"/>
      <c r="L57"/>
      <c r="M57"/>
      <c r="N57"/>
      <c r="O57"/>
      <c r="P57"/>
      <c r="Q57"/>
      <c r="R57"/>
      <c r="S57"/>
      <c r="T57"/>
      <c r="U57"/>
      <c r="V57"/>
      <c r="W57"/>
      <c r="X57"/>
      <c r="Y57"/>
      <c r="Z57"/>
      <c r="AA57"/>
      <c r="AB57"/>
      <c r="AC57"/>
      <c r="AD57"/>
      <c r="AE57"/>
      <c r="AF57"/>
      <c r="AG57"/>
      <c r="AH57"/>
      <c r="AI57"/>
      <c r="AJ57"/>
      <c r="AK57"/>
      <c r="AL57"/>
      <c r="AM57"/>
      <c r="AN57"/>
      <c r="AO57"/>
      <c r="AP57"/>
      <c r="AQ57"/>
      <c r="AR57"/>
      <c r="AS57"/>
      <c r="AT57"/>
      <c r="AU57"/>
      <c r="AV57"/>
      <c r="AW57"/>
      <c r="AX57"/>
      <c r="AY57"/>
      <c r="AZ57" s="14"/>
    </row>
    <row r="58" spans="1:52" x14ac:dyDescent="0.2">
      <c r="E58" s="13"/>
      <c r="F58"/>
      <c r="G58"/>
      <c r="H58"/>
      <c r="I58"/>
      <c r="J58"/>
      <c r="K58"/>
      <c r="L58"/>
      <c r="M58"/>
      <c r="N58"/>
      <c r="O58"/>
      <c r="P58"/>
      <c r="Q58"/>
      <c r="R58"/>
      <c r="S58"/>
      <c r="T58"/>
      <c r="U58"/>
      <c r="V58"/>
      <c r="W58"/>
      <c r="X58"/>
      <c r="Y58"/>
      <c r="Z58"/>
      <c r="AA58"/>
      <c r="AB58"/>
      <c r="AC58"/>
      <c r="AD58"/>
      <c r="AE58"/>
      <c r="AF58"/>
      <c r="AG58"/>
      <c r="AH58"/>
      <c r="AI58"/>
      <c r="AJ58"/>
      <c r="AK58"/>
      <c r="AL58"/>
      <c r="AM58"/>
      <c r="AN58"/>
      <c r="AO58"/>
      <c r="AP58"/>
      <c r="AQ58"/>
      <c r="AR58"/>
      <c r="AS58"/>
      <c r="AT58"/>
      <c r="AU58"/>
      <c r="AV58"/>
      <c r="AW58"/>
      <c r="AX58"/>
      <c r="AY58"/>
      <c r="AZ58" s="14"/>
    </row>
    <row r="59" spans="1:52" x14ac:dyDescent="0.2">
      <c r="E59" s="13"/>
      <c r="F59"/>
      <c r="G59"/>
      <c r="H59"/>
      <c r="I59"/>
      <c r="J59"/>
      <c r="K59"/>
      <c r="L59"/>
      <c r="M59"/>
      <c r="N59"/>
      <c r="O59"/>
      <c r="P59"/>
      <c r="Q59"/>
      <c r="R59"/>
      <c r="S59"/>
      <c r="T59"/>
      <c r="U59"/>
      <c r="V59"/>
      <c r="W59"/>
      <c r="X59"/>
      <c r="Y59"/>
      <c r="Z59"/>
      <c r="AA59"/>
      <c r="AB59"/>
      <c r="AC59"/>
      <c r="AD59"/>
      <c r="AE59"/>
      <c r="AF59"/>
      <c r="AG59"/>
      <c r="AH59"/>
      <c r="AI59"/>
      <c r="AJ59"/>
      <c r="AK59"/>
      <c r="AL59"/>
      <c r="AM59"/>
      <c r="AN59"/>
      <c r="AO59"/>
      <c r="AP59"/>
      <c r="AQ59"/>
      <c r="AR59"/>
      <c r="AS59"/>
      <c r="AT59"/>
      <c r="AU59"/>
      <c r="AV59"/>
      <c r="AW59"/>
      <c r="AX59"/>
      <c r="AY59"/>
      <c r="AZ59" s="14"/>
    </row>
    <row r="60" spans="1:52" x14ac:dyDescent="0.2">
      <c r="E60" s="13"/>
      <c r="F60"/>
      <c r="G60"/>
      <c r="H60"/>
      <c r="I60"/>
      <c r="J60"/>
      <c r="K60"/>
      <c r="L60"/>
      <c r="M60"/>
      <c r="N60"/>
      <c r="O60"/>
      <c r="P60"/>
      <c r="Q60"/>
      <c r="R60"/>
      <c r="S60"/>
      <c r="T60"/>
      <c r="U60"/>
      <c r="V60"/>
      <c r="W60"/>
      <c r="X60"/>
      <c r="Y60"/>
      <c r="Z60"/>
      <c r="AA60"/>
      <c r="AB60"/>
      <c r="AC60"/>
      <c r="AD60"/>
      <c r="AE60"/>
      <c r="AF60"/>
      <c r="AG60"/>
      <c r="AH60"/>
      <c r="AI60"/>
      <c r="AJ60"/>
      <c r="AK60"/>
      <c r="AL60"/>
      <c r="AM60"/>
      <c r="AN60"/>
      <c r="AO60"/>
      <c r="AP60"/>
      <c r="AQ60"/>
      <c r="AR60"/>
      <c r="AS60"/>
      <c r="AT60"/>
      <c r="AU60"/>
      <c r="AV60"/>
      <c r="AW60"/>
      <c r="AX60"/>
      <c r="AY60"/>
      <c r="AZ60" s="14"/>
    </row>
    <row r="61" spans="1:52" x14ac:dyDescent="0.2">
      <c r="E61" s="13"/>
      <c r="F61"/>
      <c r="G61"/>
      <c r="H61"/>
      <c r="I61"/>
      <c r="J61"/>
      <c r="K61"/>
      <c r="L61"/>
      <c r="M61"/>
      <c r="N61"/>
      <c r="O61"/>
      <c r="P61"/>
      <c r="Q61"/>
      <c r="R61"/>
      <c r="S61"/>
      <c r="T61"/>
      <c r="U61"/>
      <c r="V61"/>
      <c r="W61"/>
      <c r="X61"/>
      <c r="Y61"/>
      <c r="Z61"/>
      <c r="AA61"/>
      <c r="AB61"/>
      <c r="AC61"/>
      <c r="AD61"/>
      <c r="AE61"/>
      <c r="AF61"/>
      <c r="AG61"/>
      <c r="AH61"/>
      <c r="AI61"/>
      <c r="AJ61"/>
      <c r="AK61"/>
      <c r="AL61"/>
      <c r="AM61"/>
      <c r="AN61"/>
      <c r="AO61"/>
      <c r="AP61"/>
      <c r="AQ61"/>
      <c r="AR61"/>
      <c r="AS61"/>
      <c r="AT61"/>
      <c r="AU61"/>
      <c r="AV61"/>
      <c r="AW61"/>
      <c r="AX61"/>
      <c r="AY61"/>
      <c r="AZ61" s="14"/>
    </row>
    <row r="62" spans="1:52" x14ac:dyDescent="0.2">
      <c r="E62" s="13"/>
      <c r="F62"/>
      <c r="G62"/>
      <c r="H62"/>
      <c r="I62"/>
      <c r="J62"/>
      <c r="K62"/>
      <c r="L62"/>
      <c r="M62"/>
      <c r="N62"/>
      <c r="O62"/>
      <c r="P62"/>
      <c r="Q62"/>
      <c r="R62"/>
      <c r="S62"/>
      <c r="T62"/>
      <c r="U62"/>
      <c r="V62"/>
      <c r="W62"/>
      <c r="X62"/>
      <c r="Y62"/>
      <c r="Z62"/>
      <c r="AA62"/>
      <c r="AB62"/>
      <c r="AC62"/>
      <c r="AD62"/>
      <c r="AE62"/>
      <c r="AF62"/>
      <c r="AG62"/>
      <c r="AH62"/>
      <c r="AI62"/>
      <c r="AJ62"/>
      <c r="AK62"/>
      <c r="AL62"/>
      <c r="AM62"/>
      <c r="AN62"/>
      <c r="AO62"/>
      <c r="AP62"/>
      <c r="AQ62"/>
      <c r="AR62"/>
      <c r="AS62"/>
      <c r="AT62"/>
      <c r="AU62"/>
      <c r="AV62"/>
      <c r="AW62"/>
      <c r="AX62"/>
      <c r="AY62"/>
      <c r="AZ62" s="14"/>
    </row>
    <row r="63" spans="1:52" x14ac:dyDescent="0.2">
      <c r="E63" s="13"/>
      <c r="F63"/>
      <c r="G63"/>
      <c r="H63"/>
      <c r="I63"/>
      <c r="J63"/>
      <c r="K63"/>
      <c r="L63"/>
      <c r="M63"/>
      <c r="N63"/>
      <c r="O63"/>
      <c r="P63"/>
      <c r="Q63"/>
      <c r="R63"/>
      <c r="S63"/>
      <c r="T63"/>
      <c r="U63"/>
      <c r="V63"/>
      <c r="W63"/>
      <c r="X63"/>
      <c r="Y63"/>
      <c r="Z63"/>
      <c r="AA63"/>
      <c r="AB63"/>
      <c r="AC63"/>
      <c r="AD63"/>
      <c r="AE63"/>
      <c r="AF63"/>
      <c r="AG63"/>
      <c r="AH63"/>
      <c r="AI63"/>
      <c r="AJ63"/>
      <c r="AK63"/>
      <c r="AL63"/>
      <c r="AM63"/>
      <c r="AN63"/>
      <c r="AO63"/>
      <c r="AP63"/>
      <c r="AQ63"/>
      <c r="AR63"/>
      <c r="AS63"/>
      <c r="AT63"/>
      <c r="AU63"/>
      <c r="AV63"/>
      <c r="AW63"/>
      <c r="AX63"/>
      <c r="AY63"/>
      <c r="AZ63" s="14"/>
    </row>
    <row r="64" spans="1:52" x14ac:dyDescent="0.2">
      <c r="E64" s="13"/>
      <c r="F64"/>
      <c r="G64"/>
      <c r="H64"/>
      <c r="I64"/>
      <c r="J64"/>
      <c r="K64"/>
      <c r="L64"/>
      <c r="M64"/>
      <c r="N64"/>
      <c r="O64"/>
      <c r="P64"/>
      <c r="Q64"/>
      <c r="R64"/>
      <c r="S64"/>
      <c r="T64"/>
      <c r="U64"/>
      <c r="V64"/>
      <c r="W64"/>
      <c r="X64"/>
      <c r="Y64"/>
      <c r="Z64"/>
      <c r="AA64"/>
      <c r="AB64"/>
      <c r="AC64"/>
      <c r="AD64"/>
      <c r="AE64"/>
      <c r="AF64"/>
      <c r="AG64"/>
      <c r="AH64"/>
      <c r="AI64"/>
      <c r="AJ64"/>
      <c r="AK64"/>
      <c r="AL64"/>
      <c r="AM64"/>
      <c r="AN64"/>
      <c r="AO64"/>
      <c r="AP64"/>
      <c r="AQ64"/>
      <c r="AR64"/>
      <c r="AS64"/>
      <c r="AT64"/>
      <c r="AU64"/>
      <c r="AV64"/>
      <c r="AW64"/>
      <c r="AX64"/>
      <c r="AY64"/>
      <c r="AZ64" s="14"/>
    </row>
    <row r="65" spans="5:52" x14ac:dyDescent="0.2">
      <c r="E65" s="13"/>
      <c r="F65"/>
      <c r="G65"/>
      <c r="H65"/>
      <c r="I65"/>
      <c r="J65"/>
      <c r="K65"/>
      <c r="L65"/>
      <c r="M65"/>
      <c r="N65"/>
      <c r="O65"/>
      <c r="P65"/>
      <c r="Q65"/>
      <c r="R65"/>
      <c r="S65"/>
      <c r="T65"/>
      <c r="U65"/>
      <c r="V65"/>
      <c r="W65"/>
      <c r="X65"/>
      <c r="Y65"/>
      <c r="Z65"/>
      <c r="AA65"/>
      <c r="AB65"/>
      <c r="AC65"/>
      <c r="AD65"/>
      <c r="AE65"/>
      <c r="AF65"/>
      <c r="AG65"/>
      <c r="AH65"/>
      <c r="AI65"/>
      <c r="AJ65"/>
      <c r="AK65"/>
      <c r="AL65"/>
      <c r="AM65"/>
      <c r="AN65"/>
      <c r="AO65"/>
      <c r="AP65"/>
      <c r="AQ65"/>
      <c r="AR65"/>
      <c r="AS65"/>
      <c r="AT65"/>
      <c r="AU65"/>
      <c r="AV65"/>
      <c r="AW65"/>
      <c r="AX65"/>
      <c r="AY65"/>
      <c r="AZ65" s="14"/>
    </row>
    <row r="66" spans="5:52" x14ac:dyDescent="0.2">
      <c r="E66" s="13"/>
      <c r="F66"/>
      <c r="G66"/>
      <c r="H66"/>
      <c r="I66"/>
      <c r="J66"/>
      <c r="K66"/>
      <c r="L66"/>
      <c r="M66"/>
      <c r="N66"/>
      <c r="O66"/>
      <c r="P66"/>
      <c r="Q66"/>
      <c r="R66"/>
      <c r="S66"/>
      <c r="T66"/>
      <c r="U66"/>
      <c r="V66"/>
      <c r="W66"/>
      <c r="X66"/>
      <c r="Y66"/>
      <c r="Z66"/>
      <c r="AA66"/>
      <c r="AB66"/>
      <c r="AC66"/>
      <c r="AD66"/>
      <c r="AE66"/>
      <c r="AF66"/>
      <c r="AG66"/>
      <c r="AH66"/>
      <c r="AI66"/>
      <c r="AJ66"/>
      <c r="AK66"/>
      <c r="AL66"/>
      <c r="AM66"/>
      <c r="AN66"/>
      <c r="AO66"/>
      <c r="AP66"/>
      <c r="AQ66"/>
      <c r="AR66"/>
      <c r="AS66"/>
      <c r="AT66"/>
      <c r="AU66"/>
      <c r="AV66"/>
      <c r="AW66"/>
      <c r="AX66"/>
      <c r="AY66"/>
      <c r="AZ66" s="14"/>
    </row>
    <row r="67" spans="5:52" x14ac:dyDescent="0.2">
      <c r="E67" s="13"/>
      <c r="F67"/>
      <c r="G67"/>
      <c r="H67"/>
      <c r="I67"/>
      <c r="J67"/>
      <c r="K67"/>
      <c r="L67"/>
      <c r="M67"/>
      <c r="N67"/>
      <c r="O67"/>
      <c r="P67"/>
      <c r="Q67"/>
      <c r="R67"/>
      <c r="S67"/>
      <c r="T67"/>
      <c r="U67"/>
      <c r="V67"/>
      <c r="W67"/>
      <c r="X67"/>
      <c r="Y67"/>
      <c r="Z67"/>
      <c r="AA67"/>
      <c r="AB67"/>
      <c r="AC67"/>
      <c r="AD67"/>
      <c r="AE67"/>
      <c r="AF67"/>
      <c r="AG67"/>
      <c r="AH67"/>
      <c r="AI67"/>
      <c r="AJ67"/>
      <c r="AK67"/>
      <c r="AL67"/>
      <c r="AM67"/>
      <c r="AN67"/>
      <c r="AO67"/>
      <c r="AP67"/>
      <c r="AQ67"/>
      <c r="AR67"/>
      <c r="AS67"/>
      <c r="AT67"/>
      <c r="AU67"/>
      <c r="AV67"/>
      <c r="AW67"/>
      <c r="AX67"/>
      <c r="AY67"/>
      <c r="AZ67" s="14"/>
    </row>
    <row r="68" spans="5:52" x14ac:dyDescent="0.2">
      <c r="E68" s="13"/>
      <c r="F68"/>
      <c r="G68"/>
      <c r="H68"/>
      <c r="I68"/>
      <c r="J68"/>
      <c r="K68"/>
      <c r="L68"/>
      <c r="M68"/>
      <c r="N68"/>
      <c r="O68"/>
      <c r="P68"/>
      <c r="Q68"/>
      <c r="R68"/>
      <c r="S68"/>
      <c r="T68"/>
      <c r="U68"/>
      <c r="V68"/>
      <c r="W68"/>
      <c r="X68"/>
      <c r="Y68"/>
      <c r="Z68"/>
      <c r="AA68"/>
      <c r="AB68"/>
      <c r="AC68"/>
      <c r="AD68"/>
      <c r="AE68"/>
      <c r="AF68"/>
      <c r="AG68"/>
      <c r="AH68"/>
      <c r="AI68"/>
      <c r="AJ68"/>
      <c r="AK68"/>
      <c r="AL68"/>
      <c r="AM68"/>
      <c r="AN68"/>
      <c r="AO68"/>
      <c r="AP68"/>
      <c r="AQ68"/>
      <c r="AR68"/>
      <c r="AS68"/>
      <c r="AT68"/>
      <c r="AU68"/>
      <c r="AV68"/>
      <c r="AW68"/>
      <c r="AX68"/>
      <c r="AY68"/>
      <c r="AZ68" s="14"/>
    </row>
    <row r="69" spans="5:52" x14ac:dyDescent="0.2">
      <c r="E69" s="13"/>
      <c r="F69"/>
      <c r="G69"/>
      <c r="H69"/>
      <c r="I69"/>
      <c r="J69"/>
      <c r="K69"/>
      <c r="L69"/>
      <c r="M69"/>
      <c r="N69"/>
      <c r="O69"/>
      <c r="P69"/>
      <c r="Q69"/>
      <c r="R69"/>
      <c r="S69"/>
      <c r="T69"/>
      <c r="U69"/>
      <c r="V69"/>
      <c r="W69"/>
      <c r="X69"/>
      <c r="Y69"/>
      <c r="Z69"/>
      <c r="AA69"/>
      <c r="AB69"/>
      <c r="AC69"/>
      <c r="AD69"/>
      <c r="AE69"/>
      <c r="AF69"/>
      <c r="AG69"/>
      <c r="AH69"/>
      <c r="AI69"/>
      <c r="AJ69"/>
      <c r="AK69"/>
      <c r="AL69"/>
      <c r="AM69"/>
      <c r="AN69"/>
      <c r="AO69"/>
      <c r="AP69"/>
      <c r="AQ69"/>
      <c r="AR69"/>
      <c r="AS69"/>
      <c r="AT69"/>
      <c r="AU69"/>
      <c r="AV69"/>
      <c r="AW69"/>
      <c r="AX69"/>
      <c r="AY69"/>
      <c r="AZ69" s="14"/>
    </row>
    <row r="70" spans="5:52" x14ac:dyDescent="0.2">
      <c r="E70" s="13"/>
      <c r="F70"/>
      <c r="G70"/>
      <c r="H70"/>
      <c r="I70"/>
      <c r="J70"/>
      <c r="K70"/>
      <c r="L70"/>
      <c r="M70"/>
      <c r="N70"/>
      <c r="O70"/>
      <c r="P70"/>
      <c r="Q70"/>
      <c r="R70"/>
      <c r="S70"/>
      <c r="T70"/>
      <c r="U70"/>
      <c r="V70"/>
      <c r="W70"/>
      <c r="X70"/>
      <c r="Y70"/>
      <c r="Z70"/>
      <c r="AA70"/>
      <c r="AB70"/>
      <c r="AC70"/>
      <c r="AD70"/>
      <c r="AE70"/>
      <c r="AF70"/>
      <c r="AG70"/>
      <c r="AH70"/>
      <c r="AI70"/>
      <c r="AJ70"/>
      <c r="AK70"/>
      <c r="AL70"/>
      <c r="AM70"/>
      <c r="AN70"/>
      <c r="AO70"/>
      <c r="AP70"/>
      <c r="AQ70"/>
      <c r="AR70"/>
      <c r="AS70"/>
      <c r="AT70"/>
      <c r="AU70"/>
      <c r="AV70"/>
      <c r="AW70"/>
      <c r="AX70"/>
      <c r="AY70"/>
      <c r="AZ70" s="14"/>
    </row>
    <row r="71" spans="5:52" x14ac:dyDescent="0.2">
      <c r="E71" s="13"/>
      <c r="F71"/>
      <c r="G71"/>
      <c r="H71"/>
      <c r="I71"/>
      <c r="J71"/>
      <c r="K71"/>
      <c r="L71"/>
      <c r="M71"/>
      <c r="N71"/>
      <c r="O71"/>
      <c r="P71"/>
      <c r="Q71"/>
      <c r="R71"/>
      <c r="S71"/>
      <c r="T71"/>
      <c r="U71"/>
      <c r="V71"/>
      <c r="W71"/>
      <c r="X71"/>
      <c r="Y71"/>
      <c r="Z71"/>
      <c r="AA71"/>
      <c r="AB71"/>
      <c r="AC71"/>
      <c r="AD71"/>
      <c r="AE71"/>
      <c r="AF71"/>
      <c r="AG71"/>
      <c r="AH71"/>
      <c r="AI71"/>
      <c r="AJ71"/>
      <c r="AK71"/>
      <c r="AL71"/>
      <c r="AM71"/>
      <c r="AN71"/>
      <c r="AO71"/>
      <c r="AP71"/>
      <c r="AQ71"/>
      <c r="AR71"/>
      <c r="AS71"/>
      <c r="AT71"/>
      <c r="AU71"/>
      <c r="AV71"/>
      <c r="AW71"/>
      <c r="AX71"/>
      <c r="AY71"/>
      <c r="AZ71" s="14"/>
    </row>
    <row r="72" spans="5:52" x14ac:dyDescent="0.2">
      <c r="E72" s="13"/>
      <c r="F72"/>
      <c r="G72"/>
      <c r="H72"/>
      <c r="I72"/>
      <c r="J72"/>
      <c r="K72"/>
      <c r="L72"/>
      <c r="M72"/>
      <c r="N72"/>
      <c r="O72"/>
      <c r="P72"/>
      <c r="Q72"/>
      <c r="R72"/>
      <c r="S72"/>
      <c r="T72"/>
      <c r="U72"/>
      <c r="V72"/>
      <c r="W72"/>
      <c r="X72"/>
      <c r="Y72"/>
      <c r="Z72"/>
      <c r="AA72"/>
      <c r="AB72"/>
      <c r="AC72"/>
      <c r="AD72"/>
      <c r="AE72"/>
      <c r="AF72"/>
      <c r="AG72"/>
      <c r="AH72"/>
      <c r="AI72"/>
      <c r="AJ72"/>
      <c r="AK72"/>
      <c r="AL72"/>
      <c r="AM72"/>
      <c r="AN72"/>
      <c r="AO72"/>
      <c r="AP72"/>
      <c r="AQ72"/>
      <c r="AR72"/>
      <c r="AS72"/>
      <c r="AT72"/>
      <c r="AU72"/>
      <c r="AV72"/>
      <c r="AW72"/>
      <c r="AX72"/>
      <c r="AY72"/>
      <c r="AZ72" s="14"/>
    </row>
    <row r="73" spans="5:52" x14ac:dyDescent="0.2">
      <c r="E73" s="13"/>
      <c r="F73"/>
      <c r="G73"/>
      <c r="H73"/>
      <c r="I73"/>
      <c r="J73"/>
      <c r="K73"/>
      <c r="L73"/>
      <c r="M73"/>
      <c r="N73"/>
      <c r="O73"/>
      <c r="P73"/>
      <c r="Q73"/>
      <c r="R73"/>
      <c r="S73"/>
      <c r="T73"/>
      <c r="U73"/>
      <c r="V73"/>
      <c r="W73"/>
      <c r="X73"/>
      <c r="Y73"/>
      <c r="Z73"/>
      <c r="AA73"/>
      <c r="AB73"/>
      <c r="AC73"/>
      <c r="AD73"/>
      <c r="AE73"/>
      <c r="AF73"/>
      <c r="AG73"/>
      <c r="AH73"/>
      <c r="AI73"/>
      <c r="AJ73"/>
      <c r="AK73"/>
      <c r="AL73"/>
      <c r="AM73"/>
      <c r="AN73"/>
      <c r="AO73"/>
      <c r="AP73"/>
      <c r="AQ73"/>
      <c r="AR73"/>
      <c r="AS73"/>
      <c r="AT73"/>
      <c r="AU73"/>
      <c r="AV73"/>
      <c r="AW73"/>
      <c r="AX73"/>
      <c r="AY73"/>
      <c r="AZ73" s="14"/>
    </row>
    <row r="74" spans="5:52" x14ac:dyDescent="0.2">
      <c r="E74" s="13"/>
      <c r="F74"/>
      <c r="G74"/>
      <c r="H74"/>
      <c r="I74"/>
      <c r="J74"/>
      <c r="K74"/>
      <c r="L74"/>
      <c r="M74"/>
      <c r="N74"/>
      <c r="O74"/>
      <c r="P74"/>
      <c r="Q74"/>
      <c r="R74"/>
      <c r="S74"/>
      <c r="T74"/>
      <c r="U74"/>
      <c r="V74"/>
      <c r="W74"/>
      <c r="X74"/>
      <c r="Y74"/>
      <c r="Z74"/>
      <c r="AA74"/>
      <c r="AB74"/>
      <c r="AC74"/>
      <c r="AD74"/>
      <c r="AE74"/>
      <c r="AF74"/>
      <c r="AG74"/>
      <c r="AH74"/>
      <c r="AI74"/>
      <c r="AJ74"/>
      <c r="AK74"/>
      <c r="AL74"/>
      <c r="AM74"/>
      <c r="AN74"/>
      <c r="AO74"/>
      <c r="AP74"/>
      <c r="AQ74"/>
      <c r="AR74"/>
      <c r="AS74"/>
      <c r="AT74"/>
      <c r="AU74"/>
      <c r="AV74"/>
      <c r="AW74"/>
      <c r="AX74"/>
      <c r="AY74"/>
      <c r="AZ74" s="14"/>
    </row>
    <row r="75" spans="5:52" x14ac:dyDescent="0.2">
      <c r="E75" s="13"/>
      <c r="F75"/>
      <c r="G75"/>
      <c r="H75"/>
      <c r="I75"/>
      <c r="J75"/>
      <c r="K75"/>
      <c r="L75"/>
      <c r="M75"/>
      <c r="N75"/>
      <c r="O75"/>
      <c r="P75"/>
      <c r="Q75"/>
      <c r="R75"/>
      <c r="S75"/>
      <c r="T75"/>
      <c r="U75"/>
      <c r="V75"/>
      <c r="W75"/>
      <c r="X75"/>
      <c r="Y75"/>
      <c r="Z75"/>
      <c r="AA75"/>
      <c r="AB75"/>
      <c r="AC75"/>
      <c r="AD75"/>
      <c r="AE75"/>
      <c r="AF75"/>
      <c r="AG75"/>
      <c r="AH75"/>
      <c r="AI75"/>
      <c r="AJ75"/>
      <c r="AK75"/>
      <c r="AL75"/>
      <c r="AM75"/>
      <c r="AN75"/>
      <c r="AO75"/>
      <c r="AP75"/>
      <c r="AQ75"/>
      <c r="AR75"/>
      <c r="AS75"/>
      <c r="AT75"/>
      <c r="AU75"/>
      <c r="AV75"/>
      <c r="AW75"/>
      <c r="AX75"/>
      <c r="AY75"/>
      <c r="AZ75" s="14"/>
    </row>
    <row r="76" spans="5:52" x14ac:dyDescent="0.2">
      <c r="E76" s="13"/>
      <c r="F76"/>
      <c r="G76"/>
      <c r="H76"/>
      <c r="I76"/>
      <c r="J76"/>
      <c r="K76"/>
      <c r="L76"/>
      <c r="M76"/>
      <c r="N76"/>
      <c r="O76"/>
      <c r="P76"/>
      <c r="Q76"/>
      <c r="R76"/>
      <c r="S76"/>
      <c r="T76"/>
      <c r="U76"/>
      <c r="V76"/>
      <c r="W76"/>
      <c r="X76"/>
      <c r="Y76"/>
      <c r="Z76"/>
      <c r="AA76"/>
      <c r="AB76"/>
      <c r="AC76"/>
      <c r="AD76"/>
      <c r="AE76"/>
      <c r="AF76"/>
      <c r="AG76"/>
      <c r="AH76"/>
      <c r="AI76"/>
      <c r="AJ76"/>
      <c r="AK76"/>
      <c r="AL76"/>
      <c r="AM76"/>
      <c r="AN76"/>
      <c r="AO76"/>
      <c r="AP76"/>
      <c r="AQ76"/>
      <c r="AR76"/>
      <c r="AS76"/>
      <c r="AT76"/>
      <c r="AU76"/>
      <c r="AV76"/>
      <c r="AW76"/>
      <c r="AX76"/>
      <c r="AY76"/>
      <c r="AZ76" s="14"/>
    </row>
    <row r="77" spans="5:52" x14ac:dyDescent="0.2">
      <c r="E77" s="13"/>
      <c r="F77"/>
      <c r="G77"/>
      <c r="H77"/>
      <c r="I77"/>
      <c r="J77"/>
      <c r="K77"/>
      <c r="L77"/>
      <c r="M77"/>
      <c r="N77"/>
      <c r="O77"/>
      <c r="P77"/>
      <c r="Q77"/>
      <c r="R77"/>
      <c r="S77"/>
      <c r="T77"/>
      <c r="U77"/>
      <c r="V77"/>
      <c r="W77"/>
      <c r="X77"/>
      <c r="Y77"/>
      <c r="Z77"/>
      <c r="AA77"/>
      <c r="AB77"/>
      <c r="AC77"/>
      <c r="AD77"/>
      <c r="AE77"/>
      <c r="AF77"/>
      <c r="AG77"/>
      <c r="AH77"/>
      <c r="AI77"/>
      <c r="AJ77"/>
      <c r="AK77"/>
      <c r="AL77"/>
      <c r="AM77"/>
      <c r="AN77"/>
      <c r="AO77"/>
      <c r="AP77"/>
      <c r="AQ77"/>
      <c r="AR77"/>
      <c r="AS77"/>
      <c r="AT77"/>
      <c r="AU77"/>
      <c r="AV77"/>
      <c r="AW77"/>
      <c r="AX77"/>
      <c r="AY77"/>
      <c r="AZ77" s="14"/>
    </row>
    <row r="78" spans="5:52" x14ac:dyDescent="0.2">
      <c r="E78" s="13"/>
      <c r="F78"/>
      <c r="G78"/>
      <c r="H78"/>
      <c r="I78"/>
      <c r="J78"/>
      <c r="K78"/>
      <c r="L78"/>
      <c r="M78"/>
      <c r="N78"/>
      <c r="O78"/>
      <c r="P78"/>
      <c r="Q78"/>
      <c r="R78"/>
      <c r="S78"/>
      <c r="T78"/>
      <c r="U78"/>
      <c r="V78"/>
      <c r="W78"/>
      <c r="X78"/>
      <c r="Y78"/>
      <c r="Z78"/>
      <c r="AA78"/>
      <c r="AB78"/>
      <c r="AC78"/>
      <c r="AD78"/>
      <c r="AE78"/>
      <c r="AF78"/>
      <c r="AG78"/>
      <c r="AH78"/>
      <c r="AI78"/>
      <c r="AJ78"/>
      <c r="AK78"/>
      <c r="AL78"/>
      <c r="AM78"/>
      <c r="AN78"/>
      <c r="AO78"/>
      <c r="AP78"/>
      <c r="AQ78"/>
      <c r="AR78"/>
      <c r="AS78"/>
      <c r="AT78"/>
      <c r="AU78"/>
      <c r="AV78"/>
      <c r="AW78"/>
      <c r="AX78"/>
      <c r="AY78"/>
      <c r="AZ78" s="14"/>
    </row>
    <row r="79" spans="5:52" x14ac:dyDescent="0.2">
      <c r="E79" s="13"/>
      <c r="F79"/>
      <c r="G79"/>
      <c r="H79"/>
      <c r="I79"/>
      <c r="J79"/>
      <c r="K79"/>
      <c r="L79"/>
      <c r="M79"/>
      <c r="N79"/>
      <c r="O79"/>
      <c r="P79"/>
      <c r="Q79"/>
      <c r="R79"/>
      <c r="S79"/>
      <c r="T79"/>
      <c r="U79"/>
      <c r="V79"/>
      <c r="W79"/>
      <c r="X79"/>
      <c r="Y79"/>
      <c r="Z79"/>
      <c r="AA79"/>
      <c r="AB79"/>
      <c r="AC79"/>
      <c r="AD79"/>
      <c r="AE79"/>
      <c r="AF79"/>
      <c r="AG79"/>
      <c r="AH79"/>
      <c r="AI79"/>
      <c r="AJ79"/>
      <c r="AK79"/>
      <c r="AL79"/>
      <c r="AM79"/>
      <c r="AN79"/>
      <c r="AO79"/>
      <c r="AP79"/>
      <c r="AQ79"/>
      <c r="AR79"/>
      <c r="AS79"/>
      <c r="AT79"/>
      <c r="AU79"/>
      <c r="AV79"/>
      <c r="AW79"/>
      <c r="AX79"/>
      <c r="AY79"/>
      <c r="AZ79" s="14"/>
    </row>
    <row r="80" spans="5:52" x14ac:dyDescent="0.2">
      <c r="E80" s="13"/>
      <c r="F80"/>
      <c r="G80"/>
      <c r="H80"/>
      <c r="I80"/>
      <c r="J80"/>
      <c r="K80"/>
      <c r="L80"/>
      <c r="M80"/>
      <c r="N80"/>
      <c r="O80"/>
      <c r="P80"/>
      <c r="Q80"/>
      <c r="R80"/>
      <c r="S80"/>
      <c r="T80"/>
      <c r="U80"/>
      <c r="V80"/>
      <c r="W80"/>
      <c r="X80"/>
      <c r="Y80"/>
      <c r="Z80"/>
      <c r="AA80"/>
      <c r="AB80"/>
      <c r="AC80"/>
      <c r="AD80"/>
      <c r="AE80"/>
      <c r="AF80"/>
      <c r="AG80"/>
      <c r="AH80"/>
      <c r="AI80"/>
      <c r="AJ80"/>
      <c r="AK80"/>
      <c r="AL80"/>
      <c r="AM80"/>
      <c r="AN80"/>
      <c r="AO80"/>
      <c r="AP80"/>
      <c r="AQ80"/>
      <c r="AR80"/>
      <c r="AS80"/>
      <c r="AT80"/>
      <c r="AU80"/>
      <c r="AV80"/>
      <c r="AW80"/>
      <c r="AX80"/>
      <c r="AY80"/>
      <c r="AZ80" s="14"/>
    </row>
    <row r="81" spans="5:52" x14ac:dyDescent="0.2">
      <c r="E81" s="13"/>
      <c r="F81"/>
      <c r="G81"/>
      <c r="H81"/>
      <c r="I81"/>
      <c r="J81"/>
      <c r="K81"/>
      <c r="L81"/>
      <c r="M81"/>
      <c r="N81"/>
      <c r="O81"/>
      <c r="P81"/>
      <c r="Q81"/>
      <c r="R81"/>
      <c r="S81"/>
      <c r="T81"/>
      <c r="U81"/>
      <c r="V81"/>
      <c r="W81"/>
      <c r="X81"/>
      <c r="Y81"/>
      <c r="Z81"/>
      <c r="AA81"/>
      <c r="AB81"/>
      <c r="AC81"/>
      <c r="AD81"/>
      <c r="AE81"/>
      <c r="AF81"/>
      <c r="AG81"/>
      <c r="AH81"/>
      <c r="AI81"/>
      <c r="AJ81"/>
      <c r="AK81"/>
      <c r="AL81"/>
      <c r="AM81"/>
      <c r="AN81"/>
      <c r="AO81"/>
      <c r="AP81"/>
      <c r="AQ81"/>
      <c r="AR81"/>
      <c r="AS81"/>
      <c r="AT81"/>
      <c r="AU81"/>
      <c r="AV81"/>
      <c r="AW81"/>
      <c r="AX81"/>
      <c r="AY81"/>
      <c r="AZ81" s="14"/>
    </row>
    <row r="82" spans="5:52" x14ac:dyDescent="0.2">
      <c r="E82" s="13"/>
      <c r="F82"/>
      <c r="G82"/>
      <c r="H82"/>
      <c r="I82"/>
      <c r="J82"/>
      <c r="K82"/>
      <c r="L82"/>
      <c r="M82"/>
      <c r="N82"/>
      <c r="O82"/>
      <c r="P82"/>
      <c r="Q82"/>
      <c r="R82"/>
      <c r="S82"/>
      <c r="T82"/>
      <c r="U82"/>
      <c r="V82"/>
      <c r="W82"/>
      <c r="X82"/>
      <c r="Y82"/>
      <c r="Z82"/>
      <c r="AA82"/>
      <c r="AB82"/>
      <c r="AC82"/>
      <c r="AD82"/>
      <c r="AE82"/>
      <c r="AF82"/>
      <c r="AG82"/>
      <c r="AH82"/>
      <c r="AI82"/>
      <c r="AJ82"/>
      <c r="AK82"/>
      <c r="AL82"/>
      <c r="AM82"/>
      <c r="AN82"/>
      <c r="AO82"/>
      <c r="AP82"/>
      <c r="AQ82"/>
      <c r="AR82"/>
      <c r="AS82"/>
      <c r="AT82"/>
      <c r="AU82"/>
      <c r="AV82"/>
      <c r="AW82"/>
      <c r="AX82"/>
      <c r="AY82"/>
      <c r="AZ82" s="14"/>
    </row>
    <row r="83" spans="5:52" x14ac:dyDescent="0.2">
      <c r="E83" s="13"/>
      <c r="F83"/>
      <c r="G83"/>
      <c r="H83"/>
      <c r="I83"/>
      <c r="J83"/>
      <c r="K83"/>
      <c r="L83"/>
      <c r="M83"/>
      <c r="N83"/>
      <c r="O83"/>
      <c r="P83"/>
      <c r="Q83"/>
      <c r="R83"/>
      <c r="S83"/>
      <c r="T83"/>
      <c r="U83"/>
      <c r="V83"/>
      <c r="W83"/>
      <c r="X83"/>
      <c r="Y83"/>
      <c r="Z83"/>
      <c r="AA83"/>
      <c r="AB83"/>
      <c r="AC83"/>
      <c r="AD83"/>
      <c r="AE83"/>
      <c r="AF83"/>
      <c r="AG83"/>
      <c r="AH83"/>
      <c r="AI83"/>
      <c r="AJ83"/>
      <c r="AK83"/>
      <c r="AL83"/>
      <c r="AM83"/>
      <c r="AN83"/>
      <c r="AO83"/>
      <c r="AP83"/>
      <c r="AQ83"/>
      <c r="AR83"/>
      <c r="AS83"/>
      <c r="AT83"/>
      <c r="AU83"/>
      <c r="AV83"/>
      <c r="AW83"/>
      <c r="AX83"/>
      <c r="AY83"/>
      <c r="AZ83" s="14"/>
    </row>
    <row r="84" spans="5:52" x14ac:dyDescent="0.2">
      <c r="E84" s="13"/>
      <c r="F84"/>
      <c r="G84"/>
      <c r="H84"/>
      <c r="I84"/>
      <c r="J84"/>
      <c r="K84"/>
      <c r="L84"/>
      <c r="M84"/>
      <c r="N84"/>
      <c r="O84"/>
      <c r="P84"/>
      <c r="Q84"/>
      <c r="R84"/>
      <c r="S84"/>
      <c r="T84"/>
      <c r="U84"/>
      <c r="V84"/>
      <c r="W84"/>
      <c r="X84"/>
      <c r="Y84"/>
      <c r="Z84"/>
      <c r="AA84"/>
      <c r="AB84"/>
      <c r="AC84"/>
      <c r="AD84"/>
      <c r="AE84"/>
      <c r="AF84"/>
      <c r="AG84"/>
      <c r="AH84"/>
      <c r="AI84"/>
      <c r="AJ84"/>
      <c r="AK84"/>
      <c r="AL84"/>
      <c r="AM84"/>
      <c r="AN84"/>
      <c r="AO84"/>
      <c r="AP84"/>
      <c r="AQ84"/>
      <c r="AR84"/>
      <c r="AS84"/>
      <c r="AT84"/>
      <c r="AU84"/>
      <c r="AV84"/>
      <c r="AW84"/>
      <c r="AX84"/>
      <c r="AY84"/>
      <c r="AZ84" s="14"/>
    </row>
    <row r="85" spans="5:52" x14ac:dyDescent="0.2">
      <c r="E85" s="13"/>
      <c r="F85"/>
      <c r="G85"/>
      <c r="H85"/>
      <c r="I85"/>
      <c r="J85"/>
      <c r="K85"/>
      <c r="L85"/>
      <c r="M85"/>
      <c r="N85"/>
      <c r="O85"/>
      <c r="P85"/>
      <c r="Q85"/>
      <c r="R85"/>
      <c r="S85"/>
      <c r="T85"/>
      <c r="U85"/>
      <c r="V85"/>
      <c r="W85"/>
      <c r="X85"/>
      <c r="Y85"/>
      <c r="Z85"/>
      <c r="AA85"/>
      <c r="AB85"/>
      <c r="AC85"/>
      <c r="AD85"/>
      <c r="AE85"/>
      <c r="AF85"/>
      <c r="AG85"/>
      <c r="AH85"/>
      <c r="AI85"/>
      <c r="AJ85"/>
      <c r="AK85"/>
      <c r="AL85"/>
      <c r="AM85"/>
      <c r="AN85"/>
      <c r="AO85"/>
      <c r="AP85"/>
      <c r="AQ85"/>
      <c r="AR85"/>
      <c r="AS85"/>
      <c r="AT85"/>
      <c r="AU85"/>
      <c r="AV85"/>
      <c r="AW85"/>
      <c r="AX85"/>
      <c r="AY85"/>
      <c r="AZ85" s="14"/>
    </row>
    <row r="86" spans="5:52" x14ac:dyDescent="0.2">
      <c r="E86" s="13"/>
      <c r="F86"/>
      <c r="G86"/>
      <c r="H86"/>
      <c r="I86"/>
      <c r="J86"/>
      <c r="K86"/>
      <c r="L86"/>
      <c r="M86"/>
      <c r="N86"/>
      <c r="O86"/>
      <c r="P86"/>
      <c r="Q86"/>
      <c r="R86"/>
      <c r="S86"/>
      <c r="T86"/>
      <c r="U86"/>
      <c r="V86"/>
      <c r="W86"/>
      <c r="X86"/>
      <c r="Y86"/>
      <c r="Z86"/>
      <c r="AA86"/>
      <c r="AB86"/>
      <c r="AC86"/>
      <c r="AD86"/>
      <c r="AE86"/>
      <c r="AF86"/>
      <c r="AG86"/>
      <c r="AH86"/>
      <c r="AI86"/>
      <c r="AJ86"/>
      <c r="AK86"/>
      <c r="AL86"/>
      <c r="AM86"/>
      <c r="AN86"/>
      <c r="AO86"/>
      <c r="AP86"/>
      <c r="AQ86"/>
      <c r="AR86"/>
      <c r="AS86"/>
      <c r="AT86"/>
      <c r="AU86"/>
      <c r="AV86"/>
      <c r="AW86"/>
      <c r="AX86"/>
      <c r="AY86"/>
      <c r="AZ86" s="14"/>
    </row>
    <row r="87" spans="5:52" x14ac:dyDescent="0.2">
      <c r="E87" s="13"/>
      <c r="F87"/>
      <c r="G87"/>
      <c r="H87"/>
      <c r="I87"/>
      <c r="J87"/>
      <c r="K87"/>
      <c r="L87"/>
      <c r="M87"/>
      <c r="N87"/>
      <c r="O87"/>
      <c r="P87"/>
      <c r="Q87"/>
      <c r="R87"/>
      <c r="S87"/>
      <c r="T87"/>
      <c r="U87"/>
      <c r="V87"/>
      <c r="W87"/>
      <c r="X87"/>
      <c r="Y87"/>
      <c r="Z87"/>
      <c r="AA87"/>
      <c r="AB87"/>
      <c r="AC87"/>
      <c r="AD87"/>
      <c r="AE87"/>
      <c r="AF87"/>
      <c r="AG87"/>
      <c r="AH87"/>
      <c r="AI87"/>
      <c r="AJ87"/>
      <c r="AK87"/>
      <c r="AL87"/>
      <c r="AM87"/>
      <c r="AN87"/>
      <c r="AO87"/>
      <c r="AP87"/>
      <c r="AQ87"/>
      <c r="AR87"/>
      <c r="AS87"/>
      <c r="AT87"/>
      <c r="AU87"/>
      <c r="AV87"/>
      <c r="AW87"/>
      <c r="AX87"/>
      <c r="AY87"/>
      <c r="AZ87" s="14"/>
    </row>
    <row r="88" spans="5:52" x14ac:dyDescent="0.2">
      <c r="E88" s="13"/>
      <c r="F88"/>
      <c r="G88"/>
      <c r="H88"/>
      <c r="I88"/>
      <c r="J88"/>
      <c r="K88"/>
      <c r="L88"/>
      <c r="M88"/>
      <c r="N88"/>
      <c r="O88"/>
      <c r="P88"/>
      <c r="Q88"/>
      <c r="R88"/>
      <c r="S88"/>
      <c r="T88"/>
      <c r="U88"/>
      <c r="V88"/>
      <c r="W88"/>
      <c r="X88"/>
      <c r="Y88"/>
      <c r="Z88"/>
      <c r="AA88"/>
      <c r="AB88"/>
      <c r="AC88"/>
      <c r="AD88"/>
      <c r="AE88"/>
      <c r="AF88"/>
      <c r="AG88"/>
      <c r="AH88"/>
      <c r="AI88"/>
      <c r="AJ88"/>
      <c r="AK88"/>
      <c r="AL88"/>
      <c r="AM88"/>
      <c r="AN88"/>
      <c r="AO88"/>
      <c r="AP88"/>
      <c r="AQ88"/>
      <c r="AR88"/>
      <c r="AS88"/>
      <c r="AT88"/>
      <c r="AU88"/>
      <c r="AV88"/>
      <c r="AW88"/>
      <c r="AX88"/>
      <c r="AY88"/>
      <c r="AZ88" s="14"/>
    </row>
    <row r="89" spans="5:52" x14ac:dyDescent="0.2">
      <c r="E89" s="13"/>
      <c r="F89"/>
      <c r="G89"/>
      <c r="H89"/>
      <c r="I89"/>
      <c r="J89"/>
      <c r="K89"/>
      <c r="L89"/>
      <c r="M89"/>
      <c r="N89"/>
      <c r="O89"/>
      <c r="P89"/>
      <c r="Q89"/>
      <c r="R89"/>
      <c r="S89"/>
      <c r="T89"/>
      <c r="U89"/>
      <c r="V89"/>
      <c r="W89"/>
      <c r="X89"/>
      <c r="Y89"/>
      <c r="Z89"/>
      <c r="AA89"/>
      <c r="AB89"/>
      <c r="AC89"/>
      <c r="AD89"/>
      <c r="AE89"/>
      <c r="AF89"/>
      <c r="AG89"/>
      <c r="AH89"/>
      <c r="AI89"/>
      <c r="AJ89"/>
      <c r="AK89"/>
      <c r="AL89"/>
      <c r="AM89"/>
      <c r="AN89"/>
      <c r="AO89"/>
      <c r="AP89"/>
      <c r="AQ89"/>
      <c r="AR89"/>
      <c r="AS89"/>
      <c r="AT89"/>
      <c r="AU89"/>
      <c r="AV89"/>
      <c r="AW89"/>
      <c r="AX89"/>
      <c r="AY89"/>
      <c r="AZ89" s="14"/>
    </row>
    <row r="90" spans="5:52" x14ac:dyDescent="0.2">
      <c r="E90" s="13"/>
      <c r="F90"/>
      <c r="G90"/>
      <c r="H90"/>
      <c r="I90"/>
      <c r="J90"/>
      <c r="K90"/>
      <c r="L90"/>
      <c r="M90"/>
      <c r="N90"/>
      <c r="O90"/>
      <c r="P90"/>
      <c r="Q90"/>
      <c r="R90"/>
      <c r="S90"/>
      <c r="T90"/>
      <c r="U90"/>
      <c r="V90"/>
      <c r="W90"/>
      <c r="X90"/>
      <c r="Y90"/>
      <c r="Z90"/>
      <c r="AA90"/>
      <c r="AB90"/>
      <c r="AC90"/>
      <c r="AD90"/>
      <c r="AE90"/>
      <c r="AF90"/>
      <c r="AG90"/>
      <c r="AH90"/>
      <c r="AI90"/>
      <c r="AJ90"/>
      <c r="AK90"/>
      <c r="AL90"/>
      <c r="AM90"/>
      <c r="AN90"/>
      <c r="AO90"/>
      <c r="AP90"/>
      <c r="AQ90"/>
      <c r="AR90"/>
      <c r="AS90"/>
      <c r="AT90"/>
      <c r="AU90"/>
      <c r="AV90"/>
      <c r="AW90"/>
      <c r="AX90"/>
      <c r="AY90"/>
      <c r="AZ90" s="14"/>
    </row>
    <row r="91" spans="5:52" x14ac:dyDescent="0.2">
      <c r="E91" s="13"/>
      <c r="F91"/>
      <c r="G91"/>
      <c r="H91"/>
      <c r="I91"/>
      <c r="J91"/>
      <c r="K91"/>
      <c r="L91"/>
      <c r="M91"/>
      <c r="N91"/>
      <c r="O91"/>
      <c r="P91"/>
      <c r="Q91"/>
      <c r="R91"/>
      <c r="S91"/>
      <c r="T91"/>
      <c r="U91"/>
      <c r="V91"/>
      <c r="W91"/>
      <c r="X91"/>
      <c r="Y91"/>
      <c r="Z91"/>
      <c r="AA91"/>
      <c r="AB91"/>
      <c r="AC91"/>
      <c r="AD91"/>
      <c r="AE91"/>
      <c r="AF91"/>
      <c r="AG91"/>
      <c r="AH91"/>
      <c r="AI91"/>
      <c r="AJ91"/>
      <c r="AK91"/>
      <c r="AL91"/>
      <c r="AM91"/>
      <c r="AN91"/>
      <c r="AO91"/>
      <c r="AP91"/>
      <c r="AQ91"/>
      <c r="AR91"/>
      <c r="AS91"/>
      <c r="AT91"/>
      <c r="AU91"/>
      <c r="AV91"/>
      <c r="AW91"/>
      <c r="AX91"/>
      <c r="AY91"/>
      <c r="AZ91" s="14"/>
    </row>
    <row r="92" spans="5:52" x14ac:dyDescent="0.2">
      <c r="E92" s="13"/>
      <c r="F92"/>
      <c r="G92"/>
      <c r="H92"/>
      <c r="I92"/>
      <c r="J92"/>
      <c r="K92"/>
      <c r="L92"/>
      <c r="M92"/>
      <c r="N92"/>
      <c r="O92"/>
      <c r="P92"/>
      <c r="Q92"/>
      <c r="R92"/>
      <c r="S92"/>
      <c r="T92"/>
      <c r="U92"/>
      <c r="V92"/>
      <c r="W92"/>
      <c r="X92"/>
      <c r="Y92"/>
      <c r="Z92"/>
      <c r="AA92"/>
      <c r="AB92"/>
      <c r="AC92"/>
      <c r="AD92"/>
      <c r="AE92"/>
      <c r="AF92"/>
      <c r="AG92"/>
      <c r="AH92"/>
      <c r="AI92"/>
      <c r="AJ92"/>
      <c r="AK92"/>
      <c r="AL92"/>
      <c r="AM92"/>
      <c r="AN92"/>
      <c r="AO92"/>
      <c r="AP92"/>
      <c r="AQ92"/>
      <c r="AR92"/>
      <c r="AS92"/>
      <c r="AT92"/>
      <c r="AU92"/>
      <c r="AV92"/>
      <c r="AW92"/>
      <c r="AX92"/>
      <c r="AY92"/>
      <c r="AZ92" s="14"/>
    </row>
    <row r="93" spans="5:52" x14ac:dyDescent="0.2">
      <c r="E93" s="13"/>
      <c r="F93"/>
      <c r="G93"/>
      <c r="H93"/>
      <c r="I93"/>
      <c r="J93"/>
      <c r="K93"/>
      <c r="L93"/>
      <c r="M93"/>
      <c r="N93"/>
      <c r="O93"/>
      <c r="P93"/>
      <c r="Q93"/>
      <c r="R93"/>
      <c r="S93"/>
      <c r="T93"/>
      <c r="U93"/>
      <c r="V93"/>
      <c r="W93"/>
      <c r="X93"/>
      <c r="Y93"/>
      <c r="Z93"/>
      <c r="AA93"/>
      <c r="AB93"/>
      <c r="AC93"/>
      <c r="AD93"/>
      <c r="AE93"/>
      <c r="AF93"/>
      <c r="AG93"/>
      <c r="AH93"/>
      <c r="AI93"/>
      <c r="AJ93"/>
      <c r="AK93"/>
      <c r="AL93"/>
      <c r="AM93"/>
      <c r="AN93"/>
      <c r="AO93"/>
      <c r="AP93"/>
      <c r="AQ93"/>
      <c r="AR93"/>
      <c r="AS93"/>
      <c r="AT93"/>
      <c r="AU93"/>
      <c r="AV93"/>
      <c r="AW93"/>
      <c r="AX93"/>
      <c r="AY93"/>
      <c r="AZ93" s="14"/>
    </row>
    <row r="94" spans="5:52" x14ac:dyDescent="0.2">
      <c r="E94" s="13"/>
      <c r="F94"/>
      <c r="G94"/>
      <c r="H94"/>
      <c r="I94"/>
      <c r="J94"/>
      <c r="K94"/>
      <c r="L94"/>
      <c r="M94"/>
      <c r="N94"/>
      <c r="O94"/>
      <c r="P94"/>
      <c r="Q94"/>
      <c r="R94"/>
      <c r="S94"/>
      <c r="T94"/>
      <c r="U94"/>
      <c r="V94"/>
      <c r="W94"/>
      <c r="X94"/>
      <c r="Y94"/>
      <c r="Z94"/>
      <c r="AA94"/>
      <c r="AB94"/>
      <c r="AC94"/>
      <c r="AD94"/>
      <c r="AE94"/>
      <c r="AF94"/>
      <c r="AG94"/>
      <c r="AH94"/>
      <c r="AI94"/>
      <c r="AJ94"/>
      <c r="AK94"/>
      <c r="AL94"/>
      <c r="AM94"/>
      <c r="AN94"/>
      <c r="AO94"/>
      <c r="AP94"/>
      <c r="AQ94"/>
      <c r="AR94"/>
      <c r="AS94"/>
      <c r="AT94"/>
      <c r="AU94"/>
      <c r="AV94"/>
      <c r="AW94"/>
      <c r="AX94"/>
      <c r="AY94"/>
      <c r="AZ94" s="14"/>
    </row>
    <row r="95" spans="5:52" x14ac:dyDescent="0.2">
      <c r="E95" s="13"/>
      <c r="F95"/>
      <c r="G95"/>
      <c r="H95"/>
      <c r="I95"/>
      <c r="J95"/>
      <c r="K95"/>
      <c r="L95"/>
      <c r="M95"/>
      <c r="N95"/>
      <c r="O95"/>
      <c r="P95"/>
      <c r="Q95"/>
      <c r="R95"/>
      <c r="S95"/>
      <c r="T95"/>
      <c r="U95"/>
      <c r="V95"/>
      <c r="W95"/>
      <c r="X95"/>
      <c r="Y95"/>
      <c r="Z95"/>
      <c r="AA95"/>
      <c r="AB95"/>
      <c r="AC95"/>
      <c r="AD95"/>
      <c r="AE95"/>
      <c r="AF95"/>
      <c r="AG95"/>
      <c r="AH95"/>
      <c r="AI95"/>
      <c r="AJ95"/>
      <c r="AK95"/>
      <c r="AL95"/>
      <c r="AM95"/>
      <c r="AN95"/>
      <c r="AO95"/>
      <c r="AP95"/>
      <c r="AQ95"/>
      <c r="AR95"/>
      <c r="AS95"/>
      <c r="AT95"/>
      <c r="AU95"/>
      <c r="AV95"/>
      <c r="AW95"/>
      <c r="AX95"/>
      <c r="AY95"/>
      <c r="AZ95" s="14"/>
    </row>
    <row r="96" spans="5:52" x14ac:dyDescent="0.2">
      <c r="E96" s="13"/>
      <c r="F96"/>
      <c r="G96"/>
      <c r="H96"/>
      <c r="I96"/>
      <c r="J96"/>
      <c r="K96"/>
      <c r="L96"/>
      <c r="M96"/>
      <c r="N96"/>
      <c r="O96"/>
      <c r="P96"/>
      <c r="Q96"/>
      <c r="R96"/>
      <c r="S96"/>
      <c r="T96"/>
      <c r="U96"/>
      <c r="V96"/>
      <c r="W96"/>
      <c r="X96"/>
      <c r="Y96"/>
      <c r="Z96"/>
      <c r="AA96"/>
      <c r="AB96"/>
      <c r="AC96"/>
      <c r="AD96"/>
      <c r="AE96"/>
      <c r="AF96"/>
      <c r="AG96"/>
      <c r="AH96"/>
      <c r="AI96"/>
      <c r="AJ96"/>
      <c r="AK96"/>
      <c r="AL96"/>
      <c r="AM96"/>
      <c r="AN96"/>
      <c r="AO96"/>
      <c r="AP96"/>
      <c r="AQ96"/>
      <c r="AR96"/>
      <c r="AS96"/>
      <c r="AT96"/>
      <c r="AU96"/>
      <c r="AV96"/>
      <c r="AW96"/>
      <c r="AX96"/>
      <c r="AY96"/>
      <c r="AZ96" s="14"/>
    </row>
    <row r="97" spans="5:52" x14ac:dyDescent="0.2">
      <c r="E97" s="13"/>
      <c r="F97"/>
      <c r="G97"/>
      <c r="H97"/>
      <c r="I97"/>
      <c r="J97"/>
      <c r="K97"/>
      <c r="L97"/>
      <c r="M97"/>
      <c r="N97"/>
      <c r="O97"/>
      <c r="P97"/>
      <c r="Q97"/>
      <c r="R97"/>
      <c r="S97"/>
      <c r="T97"/>
      <c r="U97"/>
      <c r="V97"/>
      <c r="W97"/>
      <c r="X97"/>
      <c r="Y97"/>
      <c r="Z97"/>
      <c r="AA97"/>
      <c r="AB97"/>
      <c r="AC97"/>
      <c r="AD97"/>
      <c r="AE97"/>
      <c r="AF97"/>
      <c r="AG97"/>
      <c r="AH97"/>
      <c r="AI97"/>
      <c r="AJ97"/>
      <c r="AK97"/>
      <c r="AL97"/>
      <c r="AM97"/>
      <c r="AN97"/>
      <c r="AO97"/>
      <c r="AP97"/>
      <c r="AQ97"/>
      <c r="AR97"/>
      <c r="AS97"/>
      <c r="AT97"/>
      <c r="AU97"/>
      <c r="AV97"/>
      <c r="AW97"/>
      <c r="AX97"/>
      <c r="AY97"/>
      <c r="AZ97" s="14"/>
    </row>
    <row r="98" spans="5:52" x14ac:dyDescent="0.2">
      <c r="E98" s="13"/>
      <c r="F98"/>
      <c r="G98"/>
      <c r="H98"/>
      <c r="I98"/>
      <c r="J98"/>
      <c r="K98"/>
      <c r="L98"/>
      <c r="M98"/>
      <c r="N98"/>
      <c r="O98"/>
      <c r="P98"/>
      <c r="Q98"/>
      <c r="R98"/>
      <c r="S98"/>
      <c r="T98"/>
      <c r="U98"/>
      <c r="V98"/>
      <c r="W98"/>
      <c r="X98"/>
      <c r="Y98"/>
      <c r="Z98"/>
      <c r="AA98"/>
      <c r="AB98"/>
      <c r="AC98"/>
      <c r="AD98"/>
      <c r="AE98"/>
      <c r="AF98"/>
      <c r="AG98"/>
      <c r="AH98"/>
      <c r="AI98"/>
      <c r="AJ98"/>
      <c r="AK98"/>
      <c r="AL98"/>
      <c r="AM98"/>
      <c r="AN98"/>
      <c r="AO98"/>
      <c r="AP98"/>
      <c r="AQ98"/>
      <c r="AR98"/>
      <c r="AS98"/>
      <c r="AT98"/>
      <c r="AU98"/>
      <c r="AV98"/>
      <c r="AW98"/>
      <c r="AX98"/>
      <c r="AY98"/>
      <c r="AZ98" s="14"/>
    </row>
    <row r="99" spans="5:52" x14ac:dyDescent="0.2">
      <c r="E99" s="13"/>
      <c r="F99"/>
      <c r="G99"/>
      <c r="H99"/>
      <c r="I99"/>
      <c r="J99"/>
      <c r="K99"/>
      <c r="L99"/>
      <c r="M99"/>
      <c r="N99"/>
      <c r="O99"/>
      <c r="P99"/>
      <c r="Q99"/>
      <c r="R99"/>
      <c r="S99"/>
      <c r="T99"/>
      <c r="U99"/>
      <c r="V99"/>
      <c r="W99"/>
      <c r="X99"/>
      <c r="Y99"/>
      <c r="Z99"/>
      <c r="AA99"/>
      <c r="AB99"/>
      <c r="AC99"/>
      <c r="AD99"/>
      <c r="AE99"/>
      <c r="AF99"/>
      <c r="AG99"/>
      <c r="AH99"/>
      <c r="AI99"/>
      <c r="AJ99"/>
      <c r="AK99"/>
      <c r="AL99"/>
      <c r="AM99"/>
      <c r="AN99"/>
      <c r="AO99"/>
      <c r="AP99"/>
      <c r="AQ99"/>
      <c r="AR99"/>
      <c r="AS99"/>
      <c r="AT99"/>
      <c r="AU99"/>
      <c r="AV99"/>
      <c r="AW99"/>
      <c r="AX99"/>
      <c r="AY99"/>
      <c r="AZ99" s="14"/>
    </row>
    <row r="100" spans="5:52" x14ac:dyDescent="0.2">
      <c r="E100" s="13"/>
      <c r="F100"/>
      <c r="G100"/>
      <c r="H100"/>
      <c r="I100"/>
      <c r="J100"/>
      <c r="K100"/>
      <c r="L100"/>
      <c r="M100"/>
      <c r="N100"/>
      <c r="O100"/>
      <c r="P100"/>
      <c r="Q100"/>
      <c r="R100"/>
      <c r="S100"/>
      <c r="T100"/>
      <c r="U100"/>
      <c r="V100"/>
      <c r="W100"/>
      <c r="X100"/>
      <c r="Y100"/>
      <c r="Z100"/>
      <c r="AA100"/>
      <c r="AB100"/>
      <c r="AC100"/>
      <c r="AD100"/>
      <c r="AE100"/>
      <c r="AF100"/>
      <c r="AG100"/>
      <c r="AH100"/>
      <c r="AI100"/>
      <c r="AJ100"/>
      <c r="AK100"/>
      <c r="AL100"/>
      <c r="AM100"/>
      <c r="AN100"/>
      <c r="AO100"/>
      <c r="AP100"/>
      <c r="AQ100"/>
      <c r="AR100"/>
      <c r="AS100"/>
      <c r="AT100"/>
      <c r="AU100"/>
      <c r="AV100"/>
      <c r="AW100"/>
      <c r="AX100"/>
      <c r="AY100"/>
      <c r="AZ100" s="14"/>
    </row>
    <row r="101" spans="5:52" x14ac:dyDescent="0.2">
      <c r="E101" s="13"/>
      <c r="F101"/>
      <c r="G101"/>
      <c r="H101"/>
      <c r="I101"/>
      <c r="J101"/>
      <c r="K101"/>
      <c r="L101"/>
      <c r="M101"/>
      <c r="N101"/>
      <c r="O101"/>
      <c r="P101"/>
      <c r="Q101"/>
      <c r="R101"/>
      <c r="S101"/>
      <c r="T101"/>
      <c r="U101"/>
      <c r="V101"/>
      <c r="W101"/>
      <c r="X101"/>
      <c r="Y101"/>
      <c r="Z101"/>
      <c r="AA101"/>
      <c r="AB101"/>
      <c r="AC101"/>
      <c r="AD101"/>
      <c r="AE101"/>
      <c r="AF101"/>
      <c r="AG101"/>
      <c r="AH101"/>
      <c r="AI101"/>
      <c r="AJ101"/>
      <c r="AK101"/>
      <c r="AL101"/>
      <c r="AM101"/>
      <c r="AN101"/>
      <c r="AO101"/>
      <c r="AP101"/>
      <c r="AQ101"/>
      <c r="AR101"/>
      <c r="AS101"/>
      <c r="AT101"/>
      <c r="AU101"/>
      <c r="AV101"/>
      <c r="AW101"/>
      <c r="AX101"/>
      <c r="AY101"/>
      <c r="AZ101" s="14"/>
    </row>
    <row r="102" spans="5:52" ht="16" thickBot="1" x14ac:dyDescent="0.25">
      <c r="E102" s="15"/>
      <c r="F102" s="16"/>
      <c r="G102" s="16"/>
      <c r="H102" s="16"/>
      <c r="I102" s="16"/>
      <c r="J102" s="16"/>
      <c r="K102" s="16"/>
      <c r="L102" s="16"/>
      <c r="M102" s="16"/>
      <c r="N102" s="16"/>
      <c r="O102" s="16"/>
      <c r="P102" s="16"/>
      <c r="Q102" s="16"/>
      <c r="R102" s="16"/>
      <c r="S102" s="16"/>
      <c r="T102" s="16"/>
      <c r="U102" s="16"/>
      <c r="V102" s="16"/>
      <c r="W102" s="16"/>
      <c r="X102" s="16"/>
      <c r="Y102" s="16"/>
      <c r="Z102" s="16"/>
      <c r="AA102" s="16"/>
      <c r="AB102" s="16"/>
      <c r="AC102" s="16"/>
      <c r="AD102" s="16"/>
      <c r="AE102" s="16"/>
      <c r="AF102" s="16"/>
      <c r="AG102" s="16"/>
      <c r="AH102" s="16"/>
      <c r="AI102" s="16"/>
      <c r="AJ102" s="16"/>
      <c r="AK102" s="16"/>
      <c r="AL102" s="16"/>
      <c r="AM102" s="16"/>
      <c r="AN102" s="16"/>
      <c r="AO102" s="16"/>
      <c r="AP102" s="16"/>
      <c r="AQ102" s="16"/>
      <c r="AR102" s="16"/>
      <c r="AS102" s="16"/>
      <c r="AT102" s="16"/>
      <c r="AU102" s="16"/>
      <c r="AV102" s="16"/>
      <c r="AW102" s="16"/>
      <c r="AX102" s="16"/>
      <c r="AY102" s="16"/>
      <c r="AZ102" s="17"/>
    </row>
  </sheetData>
  <pageMargins left="0.7" right="0.7" top="0.75" bottom="0.75" header="0.3" footer="0.3"/>
  <pageSetup orientation="portrait" r:id="rId1"/>
  <extLst>
    <ext xmlns:x14="http://schemas.microsoft.com/office/spreadsheetml/2009/9/main" uri="{78C0D931-6437-407d-A8EE-F0AAD7539E65}">
      <x14:conditionalFormattings>
        <x14:conditionalFormatting xmlns:xm="http://schemas.microsoft.com/office/excel/2006/main">
          <x14:cfRule type="expression" priority="1" id="{DF3C72DF-52D5-440E-BE83-E16345A5E25E}">
            <xm:f>A23='Project Information'!$B$11</xm:f>
            <x14:dxf>
              <font>
                <b val="0"/>
                <i/>
                <u val="none"/>
              </font>
              <fill>
                <patternFill>
                  <bgColor theme="4" tint="0.39994506668294322"/>
                </patternFill>
              </fill>
            </x14:dxf>
          </x14:cfRule>
          <xm:sqref>B23:B52</xm:sqref>
        </x14:conditionalFormatting>
      </x14:conditionalFormatting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1188FB-EB92-4A38-827B-94B87D879DDC}">
  <sheetPr>
    <tabColor theme="9" tint="0.39997558519241921"/>
  </sheetPr>
  <dimension ref="A1:AZ87"/>
  <sheetViews>
    <sheetView workbookViewId="0">
      <selection activeCell="H21" sqref="H21"/>
    </sheetView>
  </sheetViews>
  <sheetFormatPr baseColWidth="10" defaultColWidth="9.1640625" defaultRowHeight="15" x14ac:dyDescent="0.2"/>
  <cols>
    <col min="1" max="1" width="26.1640625" style="5" customWidth="1"/>
    <col min="2" max="2" width="40.6640625" style="5" customWidth="1"/>
    <col min="3" max="16384" width="9.1640625" style="5"/>
  </cols>
  <sheetData>
    <row r="1" spans="1:52" ht="21" thickBot="1" x14ac:dyDescent="0.3">
      <c r="A1" s="96" t="s">
        <v>15</v>
      </c>
    </row>
    <row r="2" spans="1:52" ht="16" thickTop="1" x14ac:dyDescent="0.2">
      <c r="A2" s="152" t="s">
        <v>239</v>
      </c>
      <c r="B2" s="152"/>
      <c r="C2" s="152"/>
      <c r="D2" s="152"/>
    </row>
    <row r="3" spans="1:52" x14ac:dyDescent="0.2">
      <c r="A3" s="5" t="s">
        <v>205</v>
      </c>
    </row>
    <row r="4" spans="1:52" x14ac:dyDescent="0.2">
      <c r="A4" s="153" t="s">
        <v>265</v>
      </c>
      <c r="B4" s="152"/>
      <c r="C4" s="152"/>
      <c r="D4" s="152"/>
      <c r="E4" s="152"/>
      <c r="F4" s="152"/>
      <c r="G4" s="152"/>
      <c r="H4" s="152"/>
      <c r="I4" s="152"/>
      <c r="J4" s="152"/>
      <c r="K4" s="152"/>
      <c r="L4" s="152"/>
      <c r="M4" s="152"/>
    </row>
    <row r="5" spans="1:52" x14ac:dyDescent="0.2">
      <c r="A5" s="5" t="s">
        <v>205</v>
      </c>
    </row>
    <row r="6" spans="1:52" ht="16" thickBot="1" x14ac:dyDescent="0.25">
      <c r="A6" s="97" t="s">
        <v>252</v>
      </c>
    </row>
    <row r="7" spans="1:52" x14ac:dyDescent="0.2">
      <c r="A7" s="107" t="s">
        <v>4</v>
      </c>
      <c r="B7" s="24" t="s">
        <v>15</v>
      </c>
      <c r="C7" s="5" t="s">
        <v>159</v>
      </c>
      <c r="E7" s="10" t="s">
        <v>161</v>
      </c>
      <c r="F7" s="11"/>
      <c r="G7" s="11"/>
      <c r="H7" s="11"/>
      <c r="I7" s="11"/>
      <c r="J7" s="11"/>
      <c r="K7" s="11"/>
      <c r="L7" s="11"/>
      <c r="M7" s="11"/>
      <c r="N7" s="11"/>
      <c r="O7" s="11"/>
      <c r="P7" s="11"/>
      <c r="Q7" s="11"/>
      <c r="R7" s="11"/>
      <c r="S7" s="11"/>
      <c r="T7" s="11"/>
      <c r="U7" s="11"/>
      <c r="V7" s="11"/>
      <c r="W7" s="11"/>
      <c r="X7" s="11"/>
      <c r="Y7" s="11"/>
      <c r="Z7" s="11"/>
      <c r="AA7" s="11"/>
      <c r="AB7" s="11"/>
      <c r="AC7" s="11"/>
      <c r="AD7" s="11"/>
      <c r="AE7" s="11"/>
      <c r="AF7" s="11"/>
      <c r="AG7" s="11"/>
      <c r="AH7" s="11"/>
      <c r="AI7" s="11"/>
      <c r="AJ7" s="11"/>
      <c r="AK7" s="11"/>
      <c r="AL7" s="11"/>
      <c r="AM7" s="11"/>
      <c r="AN7" s="11"/>
      <c r="AO7" s="11"/>
      <c r="AP7" s="11"/>
      <c r="AQ7" s="11"/>
      <c r="AR7" s="11"/>
      <c r="AS7" s="11"/>
      <c r="AT7" s="11"/>
      <c r="AU7" s="11"/>
      <c r="AV7" s="11"/>
      <c r="AW7" s="11"/>
      <c r="AX7" s="11"/>
      <c r="AY7" s="11"/>
      <c r="AZ7" s="12"/>
    </row>
    <row r="8" spans="1:52" x14ac:dyDescent="0.2">
      <c r="A8" s="6">
        <f>'Project Information'!$B$9</f>
        <v>2028</v>
      </c>
      <c r="B8" s="164">
        <v>0</v>
      </c>
      <c r="E8" s="13"/>
      <c r="F8"/>
      <c r="G8"/>
      <c r="H8"/>
      <c r="I8"/>
      <c r="J8"/>
      <c r="K8"/>
      <c r="L8"/>
      <c r="M8"/>
      <c r="N8"/>
      <c r="O8"/>
      <c r="P8"/>
      <c r="Q8"/>
      <c r="R8"/>
      <c r="S8"/>
      <c r="T8"/>
      <c r="U8"/>
      <c r="V8"/>
      <c r="W8"/>
      <c r="X8"/>
      <c r="Y8"/>
      <c r="Z8"/>
      <c r="AA8"/>
      <c r="AB8"/>
      <c r="AC8"/>
      <c r="AD8"/>
      <c r="AE8"/>
      <c r="AF8"/>
      <c r="AG8"/>
      <c r="AH8"/>
      <c r="AI8"/>
      <c r="AJ8"/>
      <c r="AK8"/>
      <c r="AL8"/>
      <c r="AM8"/>
      <c r="AN8"/>
      <c r="AO8"/>
      <c r="AP8"/>
      <c r="AQ8"/>
      <c r="AR8"/>
      <c r="AS8"/>
      <c r="AT8"/>
      <c r="AU8"/>
      <c r="AV8"/>
      <c r="AW8"/>
      <c r="AX8"/>
      <c r="AY8"/>
      <c r="AZ8" s="14"/>
    </row>
    <row r="9" spans="1:52" x14ac:dyDescent="0.2">
      <c r="A9" s="1">
        <f>IF(A8&lt;'Project Information'!B$11,A8+1,"")</f>
        <v>2029</v>
      </c>
      <c r="B9" s="164">
        <v>0</v>
      </c>
      <c r="E9" s="13"/>
      <c r="F9"/>
      <c r="G9"/>
      <c r="H9"/>
      <c r="I9"/>
      <c r="J9"/>
      <c r="K9"/>
      <c r="L9"/>
      <c r="M9"/>
      <c r="N9"/>
      <c r="O9"/>
      <c r="P9"/>
      <c r="Q9"/>
      <c r="R9"/>
      <c r="S9"/>
      <c r="T9"/>
      <c r="U9"/>
      <c r="V9"/>
      <c r="W9"/>
      <c r="X9"/>
      <c r="Y9"/>
      <c r="Z9"/>
      <c r="AA9"/>
      <c r="AB9"/>
      <c r="AC9"/>
      <c r="AD9"/>
      <c r="AE9"/>
      <c r="AF9"/>
      <c r="AG9"/>
      <c r="AH9"/>
      <c r="AI9"/>
      <c r="AJ9"/>
      <c r="AK9"/>
      <c r="AL9"/>
      <c r="AM9"/>
      <c r="AN9"/>
      <c r="AO9"/>
      <c r="AP9"/>
      <c r="AQ9"/>
      <c r="AR9"/>
      <c r="AS9"/>
      <c r="AT9"/>
      <c r="AU9"/>
      <c r="AV9"/>
      <c r="AW9"/>
      <c r="AX9"/>
      <c r="AY9"/>
      <c r="AZ9" s="14"/>
    </row>
    <row r="10" spans="1:52" x14ac:dyDescent="0.2">
      <c r="A10" s="1">
        <f>IF(A9&lt;'Project Information'!B$11,A9+1,"")</f>
        <v>2030</v>
      </c>
      <c r="B10" s="164">
        <v>0</v>
      </c>
      <c r="E10" s="13"/>
      <c r="F10"/>
      <c r="G10"/>
      <c r="H10"/>
      <c r="I10"/>
      <c r="J10"/>
      <c r="K10"/>
      <c r="L10"/>
      <c r="M10"/>
      <c r="N10"/>
      <c r="O10"/>
      <c r="P10"/>
      <c r="Q10"/>
      <c r="R10"/>
      <c r="S10"/>
      <c r="T10"/>
      <c r="U10"/>
      <c r="V10"/>
      <c r="W10"/>
      <c r="X10"/>
      <c r="Y10"/>
      <c r="Z10"/>
      <c r="AA10"/>
      <c r="AB10"/>
      <c r="AC10"/>
      <c r="AD10"/>
      <c r="AE10"/>
      <c r="AF10"/>
      <c r="AG10"/>
      <c r="AH10"/>
      <c r="AI10"/>
      <c r="AJ10"/>
      <c r="AK10"/>
      <c r="AL10"/>
      <c r="AM10"/>
      <c r="AN10"/>
      <c r="AO10"/>
      <c r="AP10"/>
      <c r="AQ10"/>
      <c r="AR10"/>
      <c r="AS10"/>
      <c r="AT10"/>
      <c r="AU10"/>
      <c r="AV10"/>
      <c r="AW10"/>
      <c r="AX10"/>
      <c r="AY10"/>
      <c r="AZ10" s="14"/>
    </row>
    <row r="11" spans="1:52" x14ac:dyDescent="0.2">
      <c r="A11" s="1">
        <f>IF(A10&lt;'Project Information'!B$11,A10+1,"")</f>
        <v>2031</v>
      </c>
      <c r="B11" s="164">
        <v>0</v>
      </c>
      <c r="E11" s="13"/>
      <c r="F11"/>
      <c r="G11"/>
      <c r="H11"/>
      <c r="I11"/>
      <c r="J11"/>
      <c r="K11"/>
      <c r="L11"/>
      <c r="M11"/>
      <c r="N11"/>
      <c r="O11"/>
      <c r="P11"/>
      <c r="Q11"/>
      <c r="R11"/>
      <c r="S11"/>
      <c r="T11"/>
      <c r="U11"/>
      <c r="V11"/>
      <c r="W11"/>
      <c r="X11"/>
      <c r="Y11"/>
      <c r="Z11"/>
      <c r="AA11"/>
      <c r="AB11"/>
      <c r="AC11"/>
      <c r="AD11"/>
      <c r="AE11"/>
      <c r="AF11"/>
      <c r="AG11"/>
      <c r="AH11"/>
      <c r="AI11"/>
      <c r="AJ11"/>
      <c r="AK11"/>
      <c r="AL11"/>
      <c r="AM11"/>
      <c r="AN11"/>
      <c r="AO11"/>
      <c r="AP11"/>
      <c r="AQ11"/>
      <c r="AR11"/>
      <c r="AS11"/>
      <c r="AT11"/>
      <c r="AU11"/>
      <c r="AV11"/>
      <c r="AW11"/>
      <c r="AX11"/>
      <c r="AY11"/>
      <c r="AZ11" s="14"/>
    </row>
    <row r="12" spans="1:52" x14ac:dyDescent="0.2">
      <c r="A12" s="1">
        <f>IF(A11&lt;'Project Information'!B$11,A11+1,"")</f>
        <v>2032</v>
      </c>
      <c r="B12" s="164">
        <v>0</v>
      </c>
      <c r="E12" s="13"/>
      <c r="F12"/>
      <c r="G12"/>
      <c r="H12"/>
      <c r="I12"/>
      <c r="J12"/>
      <c r="K12"/>
      <c r="L12"/>
      <c r="M12"/>
      <c r="N12"/>
      <c r="O12"/>
      <c r="P12"/>
      <c r="Q12"/>
      <c r="R12"/>
      <c r="S12"/>
      <c r="T12"/>
      <c r="U12"/>
      <c r="V12"/>
      <c r="W12"/>
      <c r="X12"/>
      <c r="Y12"/>
      <c r="Z12"/>
      <c r="AA12"/>
      <c r="AB12"/>
      <c r="AC12"/>
      <c r="AD12"/>
      <c r="AE12"/>
      <c r="AF12"/>
      <c r="AG12"/>
      <c r="AH12"/>
      <c r="AI12"/>
      <c r="AJ12"/>
      <c r="AK12"/>
      <c r="AL12"/>
      <c r="AM12"/>
      <c r="AN12"/>
      <c r="AO12"/>
      <c r="AP12"/>
      <c r="AQ12"/>
      <c r="AR12"/>
      <c r="AS12"/>
      <c r="AT12"/>
      <c r="AU12"/>
      <c r="AV12"/>
      <c r="AW12"/>
      <c r="AX12"/>
      <c r="AY12"/>
      <c r="AZ12" s="14"/>
    </row>
    <row r="13" spans="1:52" x14ac:dyDescent="0.2">
      <c r="A13" s="1">
        <f>IF(A12&lt;'Project Information'!B$11,A12+1,"")</f>
        <v>2033</v>
      </c>
      <c r="B13" s="164">
        <v>0</v>
      </c>
      <c r="E13" s="13"/>
      <c r="F13"/>
      <c r="G13"/>
      <c r="H13"/>
      <c r="I13"/>
      <c r="J13"/>
      <c r="K13"/>
      <c r="L13"/>
      <c r="M13"/>
      <c r="N13"/>
      <c r="O13"/>
      <c r="P13"/>
      <c r="Q13"/>
      <c r="R13"/>
      <c r="S13"/>
      <c r="T13"/>
      <c r="U13"/>
      <c r="V13"/>
      <c r="W13"/>
      <c r="X13"/>
      <c r="Y13"/>
      <c r="Z13"/>
      <c r="AA13"/>
      <c r="AB13"/>
      <c r="AC13"/>
      <c r="AD13"/>
      <c r="AE13"/>
      <c r="AF13"/>
      <c r="AG13"/>
      <c r="AH13"/>
      <c r="AI13"/>
      <c r="AJ13"/>
      <c r="AK13"/>
      <c r="AL13"/>
      <c r="AM13"/>
      <c r="AN13"/>
      <c r="AO13"/>
      <c r="AP13"/>
      <c r="AQ13"/>
      <c r="AR13"/>
      <c r="AS13"/>
      <c r="AT13"/>
      <c r="AU13"/>
      <c r="AV13"/>
      <c r="AW13"/>
      <c r="AX13"/>
      <c r="AY13"/>
      <c r="AZ13" s="14"/>
    </row>
    <row r="14" spans="1:52" x14ac:dyDescent="0.2">
      <c r="A14" s="1">
        <f>IF(A13&lt;'Project Information'!B$11,A13+1,"")</f>
        <v>2034</v>
      </c>
      <c r="B14" s="164">
        <v>0</v>
      </c>
      <c r="E14" s="13"/>
      <c r="F14"/>
      <c r="G14"/>
      <c r="H14"/>
      <c r="I14"/>
      <c r="J14"/>
      <c r="K14"/>
      <c r="L14"/>
      <c r="M14"/>
      <c r="N14"/>
      <c r="O14"/>
      <c r="P14"/>
      <c r="Q14"/>
      <c r="R14"/>
      <c r="S14"/>
      <c r="T14"/>
      <c r="U14"/>
      <c r="V14"/>
      <c r="W14"/>
      <c r="X14"/>
      <c r="Y14"/>
      <c r="Z14"/>
      <c r="AA14"/>
      <c r="AB14"/>
      <c r="AC14"/>
      <c r="AD14"/>
      <c r="AE14"/>
      <c r="AF14"/>
      <c r="AG14"/>
      <c r="AH14"/>
      <c r="AI14"/>
      <c r="AJ14"/>
      <c r="AK14"/>
      <c r="AL14"/>
      <c r="AM14"/>
      <c r="AN14"/>
      <c r="AO14"/>
      <c r="AP14"/>
      <c r="AQ14"/>
      <c r="AR14"/>
      <c r="AS14"/>
      <c r="AT14"/>
      <c r="AU14"/>
      <c r="AV14"/>
      <c r="AW14"/>
      <c r="AX14"/>
      <c r="AY14"/>
      <c r="AZ14" s="14"/>
    </row>
    <row r="15" spans="1:52" x14ac:dyDescent="0.2">
      <c r="A15" s="1">
        <f>IF(A14&lt;'Project Information'!B$11,A14+1,"")</f>
        <v>2035</v>
      </c>
      <c r="B15" s="164">
        <v>0</v>
      </c>
      <c r="E15" s="13"/>
      <c r="F15"/>
      <c r="G15"/>
      <c r="H15"/>
      <c r="I15"/>
      <c r="J15"/>
      <c r="K15"/>
      <c r="L15"/>
      <c r="M15"/>
      <c r="N15"/>
      <c r="O15"/>
      <c r="P15"/>
      <c r="Q15"/>
      <c r="R15"/>
      <c r="S15"/>
      <c r="T15"/>
      <c r="U15"/>
      <c r="V15"/>
      <c r="W15"/>
      <c r="X15"/>
      <c r="Y15"/>
      <c r="Z15"/>
      <c r="AA15"/>
      <c r="AB15"/>
      <c r="AC15"/>
      <c r="AD15"/>
      <c r="AE15"/>
      <c r="AF15"/>
      <c r="AG15"/>
      <c r="AH15"/>
      <c r="AI15"/>
      <c r="AJ15"/>
      <c r="AK15"/>
      <c r="AL15"/>
      <c r="AM15"/>
      <c r="AN15"/>
      <c r="AO15"/>
      <c r="AP15"/>
      <c r="AQ15"/>
      <c r="AR15"/>
      <c r="AS15"/>
      <c r="AT15"/>
      <c r="AU15"/>
      <c r="AV15"/>
      <c r="AW15"/>
      <c r="AX15"/>
      <c r="AY15"/>
      <c r="AZ15" s="14"/>
    </row>
    <row r="16" spans="1:52" x14ac:dyDescent="0.2">
      <c r="A16" s="1">
        <f>IF(A15&lt;'Project Information'!B$11,A15+1,"")</f>
        <v>2036</v>
      </c>
      <c r="B16" s="164">
        <v>0</v>
      </c>
      <c r="E16" s="13"/>
      <c r="F16"/>
      <c r="G16"/>
      <c r="H16"/>
      <c r="I16"/>
      <c r="J16"/>
      <c r="K16"/>
      <c r="L16"/>
      <c r="M16"/>
      <c r="N16"/>
      <c r="O16"/>
      <c r="P16"/>
      <c r="Q16"/>
      <c r="R16"/>
      <c r="S16"/>
      <c r="T16"/>
      <c r="U16"/>
      <c r="V16"/>
      <c r="W16"/>
      <c r="X16"/>
      <c r="Y16"/>
      <c r="Z16"/>
      <c r="AA16"/>
      <c r="AB16"/>
      <c r="AC16"/>
      <c r="AD16"/>
      <c r="AE16"/>
      <c r="AF16"/>
      <c r="AG16"/>
      <c r="AH16"/>
      <c r="AI16"/>
      <c r="AJ16"/>
      <c r="AK16"/>
      <c r="AL16"/>
      <c r="AM16"/>
      <c r="AN16"/>
      <c r="AO16"/>
      <c r="AP16"/>
      <c r="AQ16"/>
      <c r="AR16"/>
      <c r="AS16"/>
      <c r="AT16"/>
      <c r="AU16"/>
      <c r="AV16"/>
      <c r="AW16"/>
      <c r="AX16"/>
      <c r="AY16"/>
      <c r="AZ16" s="14"/>
    </row>
    <row r="17" spans="1:52" x14ac:dyDescent="0.2">
      <c r="A17" s="1">
        <f>IF(A16&lt;'Project Information'!B$11,A16+1,"")</f>
        <v>2037</v>
      </c>
      <c r="B17" s="164">
        <v>0</v>
      </c>
      <c r="E17" s="13"/>
      <c r="F17"/>
      <c r="G17"/>
      <c r="H17"/>
      <c r="I17"/>
      <c r="J17"/>
      <c r="K17"/>
      <c r="L17"/>
      <c r="M17"/>
      <c r="N17"/>
      <c r="O17"/>
      <c r="P17"/>
      <c r="Q17"/>
      <c r="R17"/>
      <c r="S17"/>
      <c r="T17"/>
      <c r="U17"/>
      <c r="V17"/>
      <c r="W17"/>
      <c r="X17"/>
      <c r="Y17"/>
      <c r="Z17"/>
      <c r="AA17"/>
      <c r="AB17"/>
      <c r="AC17"/>
      <c r="AD17"/>
      <c r="AE17"/>
      <c r="AF17"/>
      <c r="AG17"/>
      <c r="AH17"/>
      <c r="AI17"/>
      <c r="AJ17"/>
      <c r="AK17"/>
      <c r="AL17"/>
      <c r="AM17"/>
      <c r="AN17"/>
      <c r="AO17"/>
      <c r="AP17"/>
      <c r="AQ17"/>
      <c r="AR17"/>
      <c r="AS17"/>
      <c r="AT17"/>
      <c r="AU17"/>
      <c r="AV17"/>
      <c r="AW17"/>
      <c r="AX17"/>
      <c r="AY17"/>
      <c r="AZ17" s="14"/>
    </row>
    <row r="18" spans="1:52" x14ac:dyDescent="0.2">
      <c r="A18" s="1">
        <f>IF(A17&lt;'Project Information'!B$11,A17+1,"")</f>
        <v>2038</v>
      </c>
      <c r="B18" s="164">
        <v>0</v>
      </c>
      <c r="E18" s="13"/>
      <c r="F18"/>
      <c r="G18"/>
      <c r="H18"/>
      <c r="I18"/>
      <c r="J18"/>
      <c r="K18"/>
      <c r="L18"/>
      <c r="M18"/>
      <c r="N18"/>
      <c r="O18"/>
      <c r="P18"/>
      <c r="Q18"/>
      <c r="R18"/>
      <c r="S18"/>
      <c r="T18"/>
      <c r="U18"/>
      <c r="V18"/>
      <c r="W18"/>
      <c r="X18"/>
      <c r="Y18"/>
      <c r="Z18"/>
      <c r="AA18"/>
      <c r="AB18"/>
      <c r="AC18"/>
      <c r="AD18"/>
      <c r="AE18"/>
      <c r="AF18"/>
      <c r="AG18"/>
      <c r="AH18"/>
      <c r="AI18"/>
      <c r="AJ18"/>
      <c r="AK18"/>
      <c r="AL18"/>
      <c r="AM18"/>
      <c r="AN18"/>
      <c r="AO18"/>
      <c r="AP18"/>
      <c r="AQ18"/>
      <c r="AR18"/>
      <c r="AS18"/>
      <c r="AT18"/>
      <c r="AU18"/>
      <c r="AV18"/>
      <c r="AW18"/>
      <c r="AX18"/>
      <c r="AY18"/>
      <c r="AZ18" s="14"/>
    </row>
    <row r="19" spans="1:52" x14ac:dyDescent="0.2">
      <c r="A19" s="1">
        <f>IF(A18&lt;'Project Information'!B$11,A18+1,"")</f>
        <v>2039</v>
      </c>
      <c r="B19" s="164">
        <v>0</v>
      </c>
      <c r="E19" s="13"/>
      <c r="F19"/>
      <c r="G19"/>
      <c r="H19"/>
      <c r="I19"/>
      <c r="J19"/>
      <c r="K19"/>
      <c r="L19"/>
      <c r="M19"/>
      <c r="N19"/>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s="14"/>
    </row>
    <row r="20" spans="1:52" x14ac:dyDescent="0.2">
      <c r="A20" s="1">
        <f>IF(A19&lt;'Project Information'!B$11,A19+1,"")</f>
        <v>2040</v>
      </c>
      <c r="B20" s="164">
        <v>0</v>
      </c>
      <c r="E20" s="13"/>
      <c r="F20"/>
      <c r="G20"/>
      <c r="H20"/>
      <c r="I20"/>
      <c r="J20"/>
      <c r="K20"/>
      <c r="L20"/>
      <c r="M20"/>
      <c r="N20"/>
      <c r="O20"/>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s="14"/>
    </row>
    <row r="21" spans="1:52" x14ac:dyDescent="0.2">
      <c r="A21" s="1">
        <f>IF(A20&lt;'Project Information'!B$11,A20+1,"")</f>
        <v>2041</v>
      </c>
      <c r="B21" s="164">
        <v>0</v>
      </c>
      <c r="E21" s="13"/>
      <c r="F21"/>
      <c r="G21"/>
      <c r="H21"/>
      <c r="I21"/>
      <c r="J21"/>
      <c r="K21"/>
      <c r="L21"/>
      <c r="M21"/>
      <c r="N21"/>
      <c r="O21"/>
      <c r="P21"/>
      <c r="Q21"/>
      <c r="R21"/>
      <c r="S21"/>
      <c r="T21"/>
      <c r="U21"/>
      <c r="V21"/>
      <c r="W21"/>
      <c r="X21"/>
      <c r="Y21"/>
      <c r="Z21"/>
      <c r="AA21"/>
      <c r="AB21"/>
      <c r="AC21"/>
      <c r="AD21"/>
      <c r="AE21"/>
      <c r="AF21"/>
      <c r="AG21"/>
      <c r="AH21"/>
      <c r="AI21"/>
      <c r="AJ21"/>
      <c r="AK21"/>
      <c r="AL21"/>
      <c r="AM21"/>
      <c r="AN21"/>
      <c r="AO21"/>
      <c r="AP21"/>
      <c r="AQ21"/>
      <c r="AR21"/>
      <c r="AS21"/>
      <c r="AT21"/>
      <c r="AU21"/>
      <c r="AV21"/>
      <c r="AW21"/>
      <c r="AX21"/>
      <c r="AY21"/>
      <c r="AZ21" s="14"/>
    </row>
    <row r="22" spans="1:52" x14ac:dyDescent="0.2">
      <c r="A22" s="1">
        <f>IF(A21&lt;'Project Information'!B$11,A21+1,"")</f>
        <v>2042</v>
      </c>
      <c r="B22" s="164">
        <v>0</v>
      </c>
      <c r="E22" s="13"/>
      <c r="F22"/>
      <c r="G22"/>
      <c r="H22"/>
      <c r="I22"/>
      <c r="J22"/>
      <c r="K22"/>
      <c r="L22"/>
      <c r="M22"/>
      <c r="N22"/>
      <c r="O22"/>
      <c r="P22"/>
      <c r="Q22"/>
      <c r="R22"/>
      <c r="S22"/>
      <c r="T22"/>
      <c r="U22"/>
      <c r="V22"/>
      <c r="W22"/>
      <c r="X22"/>
      <c r="Y22"/>
      <c r="Z22"/>
      <c r="AA22"/>
      <c r="AB22"/>
      <c r="AC22"/>
      <c r="AD22"/>
      <c r="AE22"/>
      <c r="AF22"/>
      <c r="AG22"/>
      <c r="AH22"/>
      <c r="AI22"/>
      <c r="AJ22"/>
      <c r="AK22"/>
      <c r="AL22"/>
      <c r="AM22"/>
      <c r="AN22"/>
      <c r="AO22"/>
      <c r="AP22"/>
      <c r="AQ22"/>
      <c r="AR22"/>
      <c r="AS22"/>
      <c r="AT22"/>
      <c r="AU22"/>
      <c r="AV22"/>
      <c r="AW22"/>
      <c r="AX22"/>
      <c r="AY22"/>
      <c r="AZ22" s="14"/>
    </row>
    <row r="23" spans="1:52" x14ac:dyDescent="0.2">
      <c r="A23" s="1">
        <f>IF(A22&lt;'Project Information'!B$11,A22+1,"")</f>
        <v>2043</v>
      </c>
      <c r="B23" s="164">
        <v>0</v>
      </c>
      <c r="E23" s="13"/>
      <c r="F23"/>
      <c r="G23"/>
      <c r="H23"/>
      <c r="I23"/>
      <c r="J23"/>
      <c r="K23"/>
      <c r="L23"/>
      <c r="M23"/>
      <c r="N23"/>
      <c r="O23"/>
      <c r="P23"/>
      <c r="Q23"/>
      <c r="R23"/>
      <c r="S23"/>
      <c r="T23"/>
      <c r="U23"/>
      <c r="V23"/>
      <c r="W23"/>
      <c r="X23"/>
      <c r="Y23"/>
      <c r="Z23"/>
      <c r="AA23"/>
      <c r="AB23"/>
      <c r="AC23"/>
      <c r="AD23"/>
      <c r="AE23"/>
      <c r="AF23"/>
      <c r="AG23"/>
      <c r="AH23"/>
      <c r="AI23"/>
      <c r="AJ23"/>
      <c r="AK23"/>
      <c r="AL23"/>
      <c r="AM23"/>
      <c r="AN23"/>
      <c r="AO23"/>
      <c r="AP23"/>
      <c r="AQ23"/>
      <c r="AR23"/>
      <c r="AS23"/>
      <c r="AT23"/>
      <c r="AU23"/>
      <c r="AV23"/>
      <c r="AW23"/>
      <c r="AX23"/>
      <c r="AY23"/>
      <c r="AZ23" s="14"/>
    </row>
    <row r="24" spans="1:52" x14ac:dyDescent="0.2">
      <c r="A24" s="1">
        <f>IF(A23&lt;'Project Information'!B$11,A23+1,"")</f>
        <v>2044</v>
      </c>
      <c r="B24" s="164">
        <v>0</v>
      </c>
      <c r="E24" s="13"/>
      <c r="F24"/>
      <c r="G24"/>
      <c r="H24"/>
      <c r="I24"/>
      <c r="J24"/>
      <c r="K24"/>
      <c r="L24"/>
      <c r="M24"/>
      <c r="N24"/>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s="14"/>
    </row>
    <row r="25" spans="1:52" x14ac:dyDescent="0.2">
      <c r="A25" s="1">
        <f>IF(A24&lt;'Project Information'!B$11,A24+1,"")</f>
        <v>2045</v>
      </c>
      <c r="B25" s="164">
        <v>0</v>
      </c>
      <c r="E25" s="13"/>
      <c r="F25"/>
      <c r="G25"/>
      <c r="H25"/>
      <c r="I25"/>
      <c r="J25"/>
      <c r="K25"/>
      <c r="L25"/>
      <c r="M25"/>
      <c r="N25"/>
      <c r="O25"/>
      <c r="P25"/>
      <c r="Q25"/>
      <c r="R25"/>
      <c r="S25"/>
      <c r="T25"/>
      <c r="U25"/>
      <c r="V25"/>
      <c r="W25"/>
      <c r="X25"/>
      <c r="Y25"/>
      <c r="Z25"/>
      <c r="AA25"/>
      <c r="AB25"/>
      <c r="AC25"/>
      <c r="AD25"/>
      <c r="AE25"/>
      <c r="AF25"/>
      <c r="AG25"/>
      <c r="AH25"/>
      <c r="AI25"/>
      <c r="AJ25"/>
      <c r="AK25"/>
      <c r="AL25"/>
      <c r="AM25"/>
      <c r="AN25"/>
      <c r="AO25"/>
      <c r="AP25"/>
      <c r="AQ25"/>
      <c r="AR25"/>
      <c r="AS25"/>
      <c r="AT25"/>
      <c r="AU25"/>
      <c r="AV25"/>
      <c r="AW25"/>
      <c r="AX25"/>
      <c r="AY25"/>
      <c r="AZ25" s="14"/>
    </row>
    <row r="26" spans="1:52" x14ac:dyDescent="0.2">
      <c r="A26" s="1">
        <f>IF(A25&lt;'Project Information'!B$11,A25+1,"")</f>
        <v>2046</v>
      </c>
      <c r="B26" s="164">
        <v>0</v>
      </c>
      <c r="E26" s="13"/>
      <c r="F26"/>
      <c r="G26"/>
      <c r="H26"/>
      <c r="I26"/>
      <c r="J26"/>
      <c r="K26"/>
      <c r="L26"/>
      <c r="M26"/>
      <c r="N26"/>
      <c r="O26"/>
      <c r="P26"/>
      <c r="Q26"/>
      <c r="R26"/>
      <c r="S26"/>
      <c r="T26"/>
      <c r="U26"/>
      <c r="V26"/>
      <c r="W26"/>
      <c r="X26"/>
      <c r="Y26"/>
      <c r="Z26"/>
      <c r="AA26"/>
      <c r="AB26"/>
      <c r="AC26"/>
      <c r="AD26"/>
      <c r="AE26"/>
      <c r="AF26"/>
      <c r="AG26"/>
      <c r="AH26"/>
      <c r="AI26"/>
      <c r="AJ26"/>
      <c r="AK26"/>
      <c r="AL26"/>
      <c r="AM26"/>
      <c r="AN26"/>
      <c r="AO26"/>
      <c r="AP26"/>
      <c r="AQ26"/>
      <c r="AR26"/>
      <c r="AS26"/>
      <c r="AT26"/>
      <c r="AU26"/>
      <c r="AV26"/>
      <c r="AW26"/>
      <c r="AX26"/>
      <c r="AY26"/>
      <c r="AZ26" s="14"/>
    </row>
    <row r="27" spans="1:52" x14ac:dyDescent="0.2">
      <c r="A27" s="1">
        <f>IF(A26&lt;'Project Information'!B$11,A26+1,"")</f>
        <v>2047</v>
      </c>
      <c r="B27" s="164">
        <v>0</v>
      </c>
      <c r="E27" s="13"/>
      <c r="F27"/>
      <c r="G27"/>
      <c r="H27"/>
      <c r="I27"/>
      <c r="J27"/>
      <c r="K27"/>
      <c r="L27"/>
      <c r="M27"/>
      <c r="N27"/>
      <c r="O27"/>
      <c r="P27"/>
      <c r="Q27"/>
      <c r="R27"/>
      <c r="S27"/>
      <c r="T27"/>
      <c r="U27"/>
      <c r="V27"/>
      <c r="W27"/>
      <c r="X27"/>
      <c r="Y27"/>
      <c r="Z27"/>
      <c r="AA27"/>
      <c r="AB27"/>
      <c r="AC27"/>
      <c r="AD27"/>
      <c r="AE27"/>
      <c r="AF27"/>
      <c r="AG27"/>
      <c r="AH27"/>
      <c r="AI27"/>
      <c r="AJ27"/>
      <c r="AK27"/>
      <c r="AL27"/>
      <c r="AM27"/>
      <c r="AN27"/>
      <c r="AO27"/>
      <c r="AP27"/>
      <c r="AQ27"/>
      <c r="AR27"/>
      <c r="AS27"/>
      <c r="AT27"/>
      <c r="AU27"/>
      <c r="AV27"/>
      <c r="AW27"/>
      <c r="AX27"/>
      <c r="AY27"/>
      <c r="AZ27" s="14"/>
    </row>
    <row r="28" spans="1:52" x14ac:dyDescent="0.2">
      <c r="A28" s="1" t="str">
        <f>IF(A27&lt;'Project Information'!B$11,A27+1,"")</f>
        <v/>
      </c>
      <c r="B28" s="164">
        <v>0</v>
      </c>
      <c r="E28" s="13"/>
      <c r="F28"/>
      <c r="G28"/>
      <c r="H28"/>
      <c r="I28"/>
      <c r="J28"/>
      <c r="K28"/>
      <c r="L28"/>
      <c r="M28"/>
      <c r="N28"/>
      <c r="O28"/>
      <c r="P28"/>
      <c r="Q28"/>
      <c r="R28"/>
      <c r="S28"/>
      <c r="T28"/>
      <c r="U28"/>
      <c r="V28"/>
      <c r="W28"/>
      <c r="X28"/>
      <c r="Y28"/>
      <c r="Z28"/>
      <c r="AA28"/>
      <c r="AB28"/>
      <c r="AC28"/>
      <c r="AD28"/>
      <c r="AE28"/>
      <c r="AF28"/>
      <c r="AG28"/>
      <c r="AH28"/>
      <c r="AI28"/>
      <c r="AJ28"/>
      <c r="AK28"/>
      <c r="AL28"/>
      <c r="AM28"/>
      <c r="AN28"/>
      <c r="AO28"/>
      <c r="AP28"/>
      <c r="AQ28"/>
      <c r="AR28"/>
      <c r="AS28"/>
      <c r="AT28"/>
      <c r="AU28"/>
      <c r="AV28"/>
      <c r="AW28"/>
      <c r="AX28"/>
      <c r="AY28"/>
      <c r="AZ28" s="14"/>
    </row>
    <row r="29" spans="1:52" x14ac:dyDescent="0.2">
      <c r="A29" s="1" t="str">
        <f>IF(A28&lt;'Project Information'!B$11,A28+1,"")</f>
        <v/>
      </c>
      <c r="B29" s="164">
        <v>0</v>
      </c>
      <c r="E29" s="13"/>
      <c r="F29"/>
      <c r="G29"/>
      <c r="H29"/>
      <c r="I29"/>
      <c r="J29"/>
      <c r="K29"/>
      <c r="L29"/>
      <c r="M29"/>
      <c r="N29"/>
      <c r="O29"/>
      <c r="P29"/>
      <c r="Q29"/>
      <c r="R29"/>
      <c r="S29"/>
      <c r="T29"/>
      <c r="U29"/>
      <c r="V29"/>
      <c r="W29"/>
      <c r="X29"/>
      <c r="Y29"/>
      <c r="Z29"/>
      <c r="AA29"/>
      <c r="AB29"/>
      <c r="AC29"/>
      <c r="AD29"/>
      <c r="AE29"/>
      <c r="AF29"/>
      <c r="AG29"/>
      <c r="AH29"/>
      <c r="AI29"/>
      <c r="AJ29"/>
      <c r="AK29"/>
      <c r="AL29"/>
      <c r="AM29"/>
      <c r="AN29"/>
      <c r="AO29"/>
      <c r="AP29"/>
      <c r="AQ29"/>
      <c r="AR29"/>
      <c r="AS29"/>
      <c r="AT29"/>
      <c r="AU29"/>
      <c r="AV29"/>
      <c r="AW29"/>
      <c r="AX29"/>
      <c r="AY29"/>
      <c r="AZ29" s="14"/>
    </row>
    <row r="30" spans="1:52" x14ac:dyDescent="0.2">
      <c r="A30" s="1" t="str">
        <f>IF(A29&lt;'Project Information'!B$11,A29+1,"")</f>
        <v/>
      </c>
      <c r="B30" s="164">
        <v>0</v>
      </c>
      <c r="E30" s="13"/>
      <c r="F30"/>
      <c r="G30"/>
      <c r="H30"/>
      <c r="I30"/>
      <c r="J30"/>
      <c r="K30"/>
      <c r="L30"/>
      <c r="M30"/>
      <c r="N30"/>
      <c r="O30"/>
      <c r="P30"/>
      <c r="Q30"/>
      <c r="R30"/>
      <c r="S30"/>
      <c r="T30"/>
      <c r="U30"/>
      <c r="V30"/>
      <c r="W30"/>
      <c r="X30"/>
      <c r="Y30"/>
      <c r="Z30"/>
      <c r="AA30"/>
      <c r="AB30"/>
      <c r="AC30"/>
      <c r="AD30"/>
      <c r="AE30"/>
      <c r="AF30"/>
      <c r="AG30"/>
      <c r="AH30"/>
      <c r="AI30"/>
      <c r="AJ30"/>
      <c r="AK30"/>
      <c r="AL30"/>
      <c r="AM30"/>
      <c r="AN30"/>
      <c r="AO30"/>
      <c r="AP30"/>
      <c r="AQ30"/>
      <c r="AR30"/>
      <c r="AS30"/>
      <c r="AT30"/>
      <c r="AU30"/>
      <c r="AV30"/>
      <c r="AW30"/>
      <c r="AX30"/>
      <c r="AY30"/>
      <c r="AZ30" s="14"/>
    </row>
    <row r="31" spans="1:52" x14ac:dyDescent="0.2">
      <c r="A31" s="1" t="str">
        <f>IF(A30&lt;'Project Information'!B$11,A30+1,"")</f>
        <v/>
      </c>
      <c r="B31" s="164">
        <v>0</v>
      </c>
      <c r="E31" s="13"/>
      <c r="F31"/>
      <c r="G31"/>
      <c r="H31"/>
      <c r="I31"/>
      <c r="J31"/>
      <c r="K31"/>
      <c r="L31"/>
      <c r="M31"/>
      <c r="N31"/>
      <c r="O31"/>
      <c r="P31"/>
      <c r="Q31"/>
      <c r="R31"/>
      <c r="S31"/>
      <c r="T31"/>
      <c r="U31"/>
      <c r="V31"/>
      <c r="W31"/>
      <c r="X31"/>
      <c r="Y31"/>
      <c r="Z31"/>
      <c r="AA31"/>
      <c r="AB31"/>
      <c r="AC31"/>
      <c r="AD31"/>
      <c r="AE31"/>
      <c r="AF31"/>
      <c r="AG31"/>
      <c r="AH31"/>
      <c r="AI31"/>
      <c r="AJ31"/>
      <c r="AK31"/>
      <c r="AL31"/>
      <c r="AM31"/>
      <c r="AN31"/>
      <c r="AO31"/>
      <c r="AP31"/>
      <c r="AQ31"/>
      <c r="AR31"/>
      <c r="AS31"/>
      <c r="AT31"/>
      <c r="AU31"/>
      <c r="AV31"/>
      <c r="AW31"/>
      <c r="AX31"/>
      <c r="AY31"/>
      <c r="AZ31" s="14"/>
    </row>
    <row r="32" spans="1:52" x14ac:dyDescent="0.2">
      <c r="A32" s="1" t="str">
        <f>IF(A31&lt;'Project Information'!B$11,A31+1,"")</f>
        <v/>
      </c>
      <c r="B32" s="164">
        <v>0</v>
      </c>
      <c r="E32" s="13"/>
      <c r="F32"/>
      <c r="G32"/>
      <c r="H32"/>
      <c r="I32"/>
      <c r="J32"/>
      <c r="K32"/>
      <c r="L32"/>
      <c r="M32"/>
      <c r="N32"/>
      <c r="O32"/>
      <c r="P32"/>
      <c r="Q32"/>
      <c r="R32"/>
      <c r="S32"/>
      <c r="T32"/>
      <c r="U32"/>
      <c r="V32"/>
      <c r="W32"/>
      <c r="X32"/>
      <c r="Y32"/>
      <c r="Z32"/>
      <c r="AA32"/>
      <c r="AB32"/>
      <c r="AC32"/>
      <c r="AD32"/>
      <c r="AE32"/>
      <c r="AF32"/>
      <c r="AG32"/>
      <c r="AH32"/>
      <c r="AI32"/>
      <c r="AJ32"/>
      <c r="AK32"/>
      <c r="AL32"/>
      <c r="AM32"/>
      <c r="AN32"/>
      <c r="AO32"/>
      <c r="AP32"/>
      <c r="AQ32"/>
      <c r="AR32"/>
      <c r="AS32"/>
      <c r="AT32"/>
      <c r="AU32"/>
      <c r="AV32"/>
      <c r="AW32"/>
      <c r="AX32"/>
      <c r="AY32"/>
      <c r="AZ32" s="14"/>
    </row>
    <row r="33" spans="1:52" x14ac:dyDescent="0.2">
      <c r="A33" s="1" t="str">
        <f>IF(A32&lt;'Project Information'!B$11,A32+1,"")</f>
        <v/>
      </c>
      <c r="B33" s="164">
        <v>0</v>
      </c>
      <c r="E33" s="13"/>
      <c r="F33"/>
      <c r="G33"/>
      <c r="H33"/>
      <c r="I33"/>
      <c r="J33"/>
      <c r="K33"/>
      <c r="L33"/>
      <c r="M33"/>
      <c r="N33"/>
      <c r="O33"/>
      <c r="P33"/>
      <c r="Q33"/>
      <c r="R33"/>
      <c r="S33"/>
      <c r="T33"/>
      <c r="U33"/>
      <c r="V33"/>
      <c r="W33"/>
      <c r="X33"/>
      <c r="Y33"/>
      <c r="Z33"/>
      <c r="AA33"/>
      <c r="AB33"/>
      <c r="AC33"/>
      <c r="AD33"/>
      <c r="AE33"/>
      <c r="AF33"/>
      <c r="AG33"/>
      <c r="AH33"/>
      <c r="AI33"/>
      <c r="AJ33"/>
      <c r="AK33"/>
      <c r="AL33"/>
      <c r="AM33"/>
      <c r="AN33"/>
      <c r="AO33"/>
      <c r="AP33"/>
      <c r="AQ33"/>
      <c r="AR33"/>
      <c r="AS33"/>
      <c r="AT33"/>
      <c r="AU33"/>
      <c r="AV33"/>
      <c r="AW33"/>
      <c r="AX33"/>
      <c r="AY33"/>
      <c r="AZ33" s="14"/>
    </row>
    <row r="34" spans="1:52" x14ac:dyDescent="0.2">
      <c r="A34" s="1" t="str">
        <f>IF(A33&lt;'Project Information'!B$11,A33+1,"")</f>
        <v/>
      </c>
      <c r="B34" s="164">
        <v>0</v>
      </c>
      <c r="E34" s="13"/>
      <c r="F34"/>
      <c r="G34"/>
      <c r="H34"/>
      <c r="I34"/>
      <c r="J34"/>
      <c r="K34"/>
      <c r="L34"/>
      <c r="M34"/>
      <c r="N34"/>
      <c r="O34"/>
      <c r="P34"/>
      <c r="Q34"/>
      <c r="R34"/>
      <c r="S34"/>
      <c r="T34"/>
      <c r="U34"/>
      <c r="V34"/>
      <c r="W34"/>
      <c r="X34"/>
      <c r="Y34"/>
      <c r="Z34"/>
      <c r="AA34"/>
      <c r="AB34"/>
      <c r="AC34"/>
      <c r="AD34"/>
      <c r="AE34"/>
      <c r="AF34"/>
      <c r="AG34"/>
      <c r="AH34"/>
      <c r="AI34"/>
      <c r="AJ34"/>
      <c r="AK34"/>
      <c r="AL34"/>
      <c r="AM34"/>
      <c r="AN34"/>
      <c r="AO34"/>
      <c r="AP34"/>
      <c r="AQ34"/>
      <c r="AR34"/>
      <c r="AS34"/>
      <c r="AT34"/>
      <c r="AU34"/>
      <c r="AV34"/>
      <c r="AW34"/>
      <c r="AX34"/>
      <c r="AY34"/>
      <c r="AZ34" s="14"/>
    </row>
    <row r="35" spans="1:52" x14ac:dyDescent="0.2">
      <c r="A35" s="1" t="str">
        <f>IF(A34&lt;'Project Information'!B$11,A34+1,"")</f>
        <v/>
      </c>
      <c r="B35" s="164">
        <v>0</v>
      </c>
      <c r="E35" s="13"/>
      <c r="F35"/>
      <c r="G35"/>
      <c r="H35"/>
      <c r="I35"/>
      <c r="J35"/>
      <c r="K35"/>
      <c r="L35"/>
      <c r="M35"/>
      <c r="N35"/>
      <c r="O35"/>
      <c r="P35"/>
      <c r="Q35"/>
      <c r="R35"/>
      <c r="S35"/>
      <c r="T35"/>
      <c r="U35"/>
      <c r="V35"/>
      <c r="W35"/>
      <c r="X35"/>
      <c r="Y35"/>
      <c r="Z35"/>
      <c r="AA35"/>
      <c r="AB35"/>
      <c r="AC35"/>
      <c r="AD35"/>
      <c r="AE35"/>
      <c r="AF35"/>
      <c r="AG35"/>
      <c r="AH35"/>
      <c r="AI35"/>
      <c r="AJ35"/>
      <c r="AK35"/>
      <c r="AL35"/>
      <c r="AM35"/>
      <c r="AN35"/>
      <c r="AO35"/>
      <c r="AP35"/>
      <c r="AQ35"/>
      <c r="AR35"/>
      <c r="AS35"/>
      <c r="AT35"/>
      <c r="AU35"/>
      <c r="AV35"/>
      <c r="AW35"/>
      <c r="AX35"/>
      <c r="AY35"/>
      <c r="AZ35" s="14"/>
    </row>
    <row r="36" spans="1:52" x14ac:dyDescent="0.2">
      <c r="A36" s="1" t="str">
        <f>IF(A35&lt;'Project Information'!B$11,A35+1,"")</f>
        <v/>
      </c>
      <c r="B36" s="164">
        <v>0</v>
      </c>
      <c r="E36" s="13"/>
      <c r="F36"/>
      <c r="G36"/>
      <c r="H36"/>
      <c r="I36"/>
      <c r="J36"/>
      <c r="K36"/>
      <c r="L36"/>
      <c r="M36"/>
      <c r="N36"/>
      <c r="O36"/>
      <c r="P36"/>
      <c r="Q36"/>
      <c r="R36"/>
      <c r="S36"/>
      <c r="T36"/>
      <c r="U36"/>
      <c r="V36"/>
      <c r="W36"/>
      <c r="X36"/>
      <c r="Y36"/>
      <c r="Z36"/>
      <c r="AA36"/>
      <c r="AB36"/>
      <c r="AC36"/>
      <c r="AD36"/>
      <c r="AE36"/>
      <c r="AF36"/>
      <c r="AG36"/>
      <c r="AH36"/>
      <c r="AI36"/>
      <c r="AJ36"/>
      <c r="AK36"/>
      <c r="AL36"/>
      <c r="AM36"/>
      <c r="AN36"/>
      <c r="AO36"/>
      <c r="AP36"/>
      <c r="AQ36"/>
      <c r="AR36"/>
      <c r="AS36"/>
      <c r="AT36"/>
      <c r="AU36"/>
      <c r="AV36"/>
      <c r="AW36"/>
      <c r="AX36"/>
      <c r="AY36"/>
      <c r="AZ36" s="14"/>
    </row>
    <row r="37" spans="1:52" x14ac:dyDescent="0.2">
      <c r="A37" s="2" t="str">
        <f>IF(A36&lt;'Project Information'!B$11,A36+1,"")</f>
        <v/>
      </c>
      <c r="B37" s="120">
        <v>0</v>
      </c>
      <c r="E37" s="13"/>
      <c r="F37"/>
      <c r="G37"/>
      <c r="H37"/>
      <c r="I37"/>
      <c r="J37"/>
      <c r="K37"/>
      <c r="L37"/>
      <c r="M37"/>
      <c r="N37"/>
      <c r="O37"/>
      <c r="P37"/>
      <c r="Q37"/>
      <c r="R37"/>
      <c r="S37"/>
      <c r="T37"/>
      <c r="U37"/>
      <c r="V37"/>
      <c r="W37"/>
      <c r="X37"/>
      <c r="Y37"/>
      <c r="Z37"/>
      <c r="AA37"/>
      <c r="AB37"/>
      <c r="AC37"/>
      <c r="AD37"/>
      <c r="AE37"/>
      <c r="AF37"/>
      <c r="AG37"/>
      <c r="AH37"/>
      <c r="AI37"/>
      <c r="AJ37"/>
      <c r="AK37"/>
      <c r="AL37"/>
      <c r="AM37"/>
      <c r="AN37"/>
      <c r="AO37"/>
      <c r="AP37"/>
      <c r="AQ37"/>
      <c r="AR37"/>
      <c r="AS37"/>
      <c r="AT37"/>
      <c r="AU37"/>
      <c r="AV37"/>
      <c r="AW37"/>
      <c r="AX37"/>
      <c r="AY37"/>
      <c r="AZ37" s="14"/>
    </row>
    <row r="38" spans="1:52" x14ac:dyDescent="0.2">
      <c r="E38" s="13"/>
      <c r="F38"/>
      <c r="G38"/>
      <c r="H38"/>
      <c r="I38"/>
      <c r="J38"/>
      <c r="K38"/>
      <c r="L38"/>
      <c r="M38"/>
      <c r="N38"/>
      <c r="O38"/>
      <c r="P38"/>
      <c r="Q38"/>
      <c r="R38"/>
      <c r="S38"/>
      <c r="T38"/>
      <c r="U38"/>
      <c r="V38"/>
      <c r="W38"/>
      <c r="X38"/>
      <c r="Y38"/>
      <c r="Z38"/>
      <c r="AA38"/>
      <c r="AB38"/>
      <c r="AC38"/>
      <c r="AD38"/>
      <c r="AE38"/>
      <c r="AF38"/>
      <c r="AG38"/>
      <c r="AH38"/>
      <c r="AI38"/>
      <c r="AJ38"/>
      <c r="AK38"/>
      <c r="AL38"/>
      <c r="AM38"/>
      <c r="AN38"/>
      <c r="AO38"/>
      <c r="AP38"/>
      <c r="AQ38"/>
      <c r="AR38"/>
      <c r="AS38"/>
      <c r="AT38"/>
      <c r="AU38"/>
      <c r="AV38"/>
      <c r="AW38"/>
      <c r="AX38"/>
      <c r="AY38"/>
      <c r="AZ38" s="14"/>
    </row>
    <row r="39" spans="1:52" x14ac:dyDescent="0.2">
      <c r="E39" s="13"/>
      <c r="F39"/>
      <c r="G39"/>
      <c r="H39"/>
      <c r="I39"/>
      <c r="J39"/>
      <c r="K39"/>
      <c r="L39"/>
      <c r="M39"/>
      <c r="N39"/>
      <c r="O39"/>
      <c r="P39"/>
      <c r="Q39"/>
      <c r="R39"/>
      <c r="S39"/>
      <c r="T39"/>
      <c r="U39"/>
      <c r="V39"/>
      <c r="W39"/>
      <c r="X39"/>
      <c r="Y39"/>
      <c r="Z39"/>
      <c r="AA39"/>
      <c r="AB39"/>
      <c r="AC39"/>
      <c r="AD39"/>
      <c r="AE39"/>
      <c r="AF39"/>
      <c r="AG39"/>
      <c r="AH39"/>
      <c r="AI39"/>
      <c r="AJ39"/>
      <c r="AK39"/>
      <c r="AL39"/>
      <c r="AM39"/>
      <c r="AN39"/>
      <c r="AO39"/>
      <c r="AP39"/>
      <c r="AQ39"/>
      <c r="AR39"/>
      <c r="AS39"/>
      <c r="AT39"/>
      <c r="AU39"/>
      <c r="AV39"/>
      <c r="AW39"/>
      <c r="AX39"/>
      <c r="AY39"/>
      <c r="AZ39" s="14"/>
    </row>
    <row r="40" spans="1:52" x14ac:dyDescent="0.2">
      <c r="E40" s="13"/>
      <c r="F40"/>
      <c r="G40"/>
      <c r="H40"/>
      <c r="I40"/>
      <c r="J40"/>
      <c r="K40"/>
      <c r="L40"/>
      <c r="M40"/>
      <c r="N40"/>
      <c r="O40"/>
      <c r="P40"/>
      <c r="Q40"/>
      <c r="R40"/>
      <c r="S40"/>
      <c r="T40"/>
      <c r="U40"/>
      <c r="V40"/>
      <c r="W40"/>
      <c r="X40"/>
      <c r="Y40"/>
      <c r="Z40"/>
      <c r="AA40"/>
      <c r="AB40"/>
      <c r="AC40"/>
      <c r="AD40"/>
      <c r="AE40"/>
      <c r="AF40"/>
      <c r="AG40"/>
      <c r="AH40"/>
      <c r="AI40"/>
      <c r="AJ40"/>
      <c r="AK40"/>
      <c r="AL40"/>
      <c r="AM40"/>
      <c r="AN40"/>
      <c r="AO40"/>
      <c r="AP40"/>
      <c r="AQ40"/>
      <c r="AR40"/>
      <c r="AS40"/>
      <c r="AT40"/>
      <c r="AU40"/>
      <c r="AV40"/>
      <c r="AW40"/>
      <c r="AX40"/>
      <c r="AY40"/>
      <c r="AZ40" s="14"/>
    </row>
    <row r="41" spans="1:52" x14ac:dyDescent="0.2">
      <c r="E41" s="13"/>
      <c r="F41"/>
      <c r="G41"/>
      <c r="H41"/>
      <c r="I41"/>
      <c r="J41"/>
      <c r="K41"/>
      <c r="L41"/>
      <c r="M41"/>
      <c r="N41"/>
      <c r="O41"/>
      <c r="P41"/>
      <c r="Q41"/>
      <c r="R41"/>
      <c r="S41"/>
      <c r="T41"/>
      <c r="U41"/>
      <c r="V41"/>
      <c r="W41"/>
      <c r="X41"/>
      <c r="Y41"/>
      <c r="Z41"/>
      <c r="AA41"/>
      <c r="AB41"/>
      <c r="AC41"/>
      <c r="AD41"/>
      <c r="AE41"/>
      <c r="AF41"/>
      <c r="AG41"/>
      <c r="AH41"/>
      <c r="AI41"/>
      <c r="AJ41"/>
      <c r="AK41"/>
      <c r="AL41"/>
      <c r="AM41"/>
      <c r="AN41"/>
      <c r="AO41"/>
      <c r="AP41"/>
      <c r="AQ41"/>
      <c r="AR41"/>
      <c r="AS41"/>
      <c r="AT41"/>
      <c r="AU41"/>
      <c r="AV41"/>
      <c r="AW41"/>
      <c r="AX41"/>
      <c r="AY41"/>
      <c r="AZ41" s="14"/>
    </row>
    <row r="42" spans="1:52" x14ac:dyDescent="0.2">
      <c r="E42" s="13"/>
      <c r="F42"/>
      <c r="G42"/>
      <c r="H42"/>
      <c r="I42"/>
      <c r="J42"/>
      <c r="K42"/>
      <c r="L42"/>
      <c r="M42"/>
      <c r="N42"/>
      <c r="O42"/>
      <c r="P42"/>
      <c r="Q42"/>
      <c r="R42"/>
      <c r="S42"/>
      <c r="T42"/>
      <c r="U42"/>
      <c r="V42"/>
      <c r="W42"/>
      <c r="X42"/>
      <c r="Y42"/>
      <c r="Z42"/>
      <c r="AA42"/>
      <c r="AB42"/>
      <c r="AC42"/>
      <c r="AD42"/>
      <c r="AE42"/>
      <c r="AF42"/>
      <c r="AG42"/>
      <c r="AH42"/>
      <c r="AI42"/>
      <c r="AJ42"/>
      <c r="AK42"/>
      <c r="AL42"/>
      <c r="AM42"/>
      <c r="AN42"/>
      <c r="AO42"/>
      <c r="AP42"/>
      <c r="AQ42"/>
      <c r="AR42"/>
      <c r="AS42"/>
      <c r="AT42"/>
      <c r="AU42"/>
      <c r="AV42"/>
      <c r="AW42"/>
      <c r="AX42"/>
      <c r="AY42"/>
      <c r="AZ42" s="14"/>
    </row>
    <row r="43" spans="1:52" x14ac:dyDescent="0.2">
      <c r="E43" s="13"/>
      <c r="F43"/>
      <c r="G43"/>
      <c r="H43"/>
      <c r="I43"/>
      <c r="J43"/>
      <c r="K43"/>
      <c r="L43"/>
      <c r="M43"/>
      <c r="N43"/>
      <c r="O43"/>
      <c r="P43"/>
      <c r="Q43"/>
      <c r="R43"/>
      <c r="S43"/>
      <c r="T43"/>
      <c r="U43"/>
      <c r="V43"/>
      <c r="W43"/>
      <c r="X43"/>
      <c r="Y43"/>
      <c r="Z43"/>
      <c r="AA43"/>
      <c r="AB43"/>
      <c r="AC43"/>
      <c r="AD43"/>
      <c r="AE43"/>
      <c r="AF43"/>
      <c r="AG43"/>
      <c r="AH43"/>
      <c r="AI43"/>
      <c r="AJ43"/>
      <c r="AK43"/>
      <c r="AL43"/>
      <c r="AM43"/>
      <c r="AN43"/>
      <c r="AO43"/>
      <c r="AP43"/>
      <c r="AQ43"/>
      <c r="AR43"/>
      <c r="AS43"/>
      <c r="AT43"/>
      <c r="AU43"/>
      <c r="AV43"/>
      <c r="AW43"/>
      <c r="AX43"/>
      <c r="AY43"/>
      <c r="AZ43" s="14"/>
    </row>
    <row r="44" spans="1:52" x14ac:dyDescent="0.2">
      <c r="E44" s="13"/>
      <c r="F44"/>
      <c r="G44"/>
      <c r="H44"/>
      <c r="I44"/>
      <c r="J44"/>
      <c r="K44"/>
      <c r="L44"/>
      <c r="M44"/>
      <c r="N44"/>
      <c r="O44"/>
      <c r="P44"/>
      <c r="Q44"/>
      <c r="R44"/>
      <c r="S44"/>
      <c r="T44"/>
      <c r="U44"/>
      <c r="V44"/>
      <c r="W44"/>
      <c r="X44"/>
      <c r="Y44"/>
      <c r="Z44"/>
      <c r="AA44"/>
      <c r="AB44"/>
      <c r="AC44"/>
      <c r="AD44"/>
      <c r="AE44"/>
      <c r="AF44"/>
      <c r="AG44"/>
      <c r="AH44"/>
      <c r="AI44"/>
      <c r="AJ44"/>
      <c r="AK44"/>
      <c r="AL44"/>
      <c r="AM44"/>
      <c r="AN44"/>
      <c r="AO44"/>
      <c r="AP44"/>
      <c r="AQ44"/>
      <c r="AR44"/>
      <c r="AS44"/>
      <c r="AT44"/>
      <c r="AU44"/>
      <c r="AV44"/>
      <c r="AW44"/>
      <c r="AX44"/>
      <c r="AY44"/>
      <c r="AZ44" s="14"/>
    </row>
    <row r="45" spans="1:52" x14ac:dyDescent="0.2">
      <c r="E45" s="13"/>
      <c r="F45"/>
      <c r="G45"/>
      <c r="H45"/>
      <c r="I45"/>
      <c r="J45"/>
      <c r="K45"/>
      <c r="L45"/>
      <c r="M45"/>
      <c r="N45"/>
      <c r="O45"/>
      <c r="P45"/>
      <c r="Q45"/>
      <c r="R45"/>
      <c r="S45"/>
      <c r="T45"/>
      <c r="U45"/>
      <c r="V45"/>
      <c r="W45"/>
      <c r="X45"/>
      <c r="Y45"/>
      <c r="Z45"/>
      <c r="AA45"/>
      <c r="AB45"/>
      <c r="AC45"/>
      <c r="AD45"/>
      <c r="AE45"/>
      <c r="AF45"/>
      <c r="AG45"/>
      <c r="AH45"/>
      <c r="AI45"/>
      <c r="AJ45"/>
      <c r="AK45"/>
      <c r="AL45"/>
      <c r="AM45"/>
      <c r="AN45"/>
      <c r="AO45"/>
      <c r="AP45"/>
      <c r="AQ45"/>
      <c r="AR45"/>
      <c r="AS45"/>
      <c r="AT45"/>
      <c r="AU45"/>
      <c r="AV45"/>
      <c r="AW45"/>
      <c r="AX45"/>
      <c r="AY45"/>
      <c r="AZ45" s="14"/>
    </row>
    <row r="46" spans="1:52" x14ac:dyDescent="0.2">
      <c r="E46" s="13"/>
      <c r="F46"/>
      <c r="G46"/>
      <c r="H46"/>
      <c r="I46"/>
      <c r="J46"/>
      <c r="K46"/>
      <c r="L46"/>
      <c r="M46"/>
      <c r="N46"/>
      <c r="O46"/>
      <c r="P46"/>
      <c r="Q46"/>
      <c r="R46"/>
      <c r="S46"/>
      <c r="T46"/>
      <c r="U46"/>
      <c r="V46"/>
      <c r="W46"/>
      <c r="X46"/>
      <c r="Y46"/>
      <c r="Z46"/>
      <c r="AA46"/>
      <c r="AB46"/>
      <c r="AC46"/>
      <c r="AD46"/>
      <c r="AE46"/>
      <c r="AF46"/>
      <c r="AG46"/>
      <c r="AH46"/>
      <c r="AI46"/>
      <c r="AJ46"/>
      <c r="AK46"/>
      <c r="AL46"/>
      <c r="AM46"/>
      <c r="AN46"/>
      <c r="AO46"/>
      <c r="AP46"/>
      <c r="AQ46"/>
      <c r="AR46"/>
      <c r="AS46"/>
      <c r="AT46"/>
      <c r="AU46"/>
      <c r="AV46"/>
      <c r="AW46"/>
      <c r="AX46"/>
      <c r="AY46"/>
      <c r="AZ46" s="14"/>
    </row>
    <row r="47" spans="1:52" x14ac:dyDescent="0.2">
      <c r="E47" s="13"/>
      <c r="F47"/>
      <c r="G47"/>
      <c r="H47"/>
      <c r="I47"/>
      <c r="J47"/>
      <c r="K47"/>
      <c r="L47"/>
      <c r="M47"/>
      <c r="N47"/>
      <c r="O47"/>
      <c r="P47"/>
      <c r="Q47"/>
      <c r="R47"/>
      <c r="S47"/>
      <c r="T47"/>
      <c r="U47"/>
      <c r="V47"/>
      <c r="W47"/>
      <c r="X47"/>
      <c r="Y47"/>
      <c r="Z47"/>
      <c r="AA47"/>
      <c r="AB47"/>
      <c r="AC47"/>
      <c r="AD47"/>
      <c r="AE47"/>
      <c r="AF47"/>
      <c r="AG47"/>
      <c r="AH47"/>
      <c r="AI47"/>
      <c r="AJ47"/>
      <c r="AK47"/>
      <c r="AL47"/>
      <c r="AM47"/>
      <c r="AN47"/>
      <c r="AO47"/>
      <c r="AP47"/>
      <c r="AQ47"/>
      <c r="AR47"/>
      <c r="AS47"/>
      <c r="AT47"/>
      <c r="AU47"/>
      <c r="AV47"/>
      <c r="AW47"/>
      <c r="AX47"/>
      <c r="AY47"/>
      <c r="AZ47" s="14"/>
    </row>
    <row r="48" spans="1:52" x14ac:dyDescent="0.2">
      <c r="E48" s="13"/>
      <c r="F48"/>
      <c r="G48"/>
      <c r="H48"/>
      <c r="I48"/>
      <c r="J48"/>
      <c r="K48"/>
      <c r="L48"/>
      <c r="M48"/>
      <c r="N48"/>
      <c r="O48"/>
      <c r="P48"/>
      <c r="Q48"/>
      <c r="R48"/>
      <c r="S48"/>
      <c r="T48"/>
      <c r="U48"/>
      <c r="V48"/>
      <c r="W48"/>
      <c r="X48"/>
      <c r="Y48"/>
      <c r="Z48"/>
      <c r="AA48"/>
      <c r="AB48"/>
      <c r="AC48"/>
      <c r="AD48"/>
      <c r="AE48"/>
      <c r="AF48"/>
      <c r="AG48"/>
      <c r="AH48"/>
      <c r="AI48"/>
      <c r="AJ48"/>
      <c r="AK48"/>
      <c r="AL48"/>
      <c r="AM48"/>
      <c r="AN48"/>
      <c r="AO48"/>
      <c r="AP48"/>
      <c r="AQ48"/>
      <c r="AR48"/>
      <c r="AS48"/>
      <c r="AT48"/>
      <c r="AU48"/>
      <c r="AV48"/>
      <c r="AW48"/>
      <c r="AX48"/>
      <c r="AY48"/>
      <c r="AZ48" s="14"/>
    </row>
    <row r="49" spans="5:52" x14ac:dyDescent="0.2">
      <c r="E49" s="13"/>
      <c r="F49"/>
      <c r="G49"/>
      <c r="H49"/>
      <c r="I49"/>
      <c r="J49"/>
      <c r="K49"/>
      <c r="L49"/>
      <c r="M49"/>
      <c r="N49"/>
      <c r="O49"/>
      <c r="P49"/>
      <c r="Q49"/>
      <c r="R49"/>
      <c r="S49"/>
      <c r="T49"/>
      <c r="U49"/>
      <c r="V49"/>
      <c r="W49"/>
      <c r="X49"/>
      <c r="Y49"/>
      <c r="Z49"/>
      <c r="AA49"/>
      <c r="AB49"/>
      <c r="AC49"/>
      <c r="AD49"/>
      <c r="AE49"/>
      <c r="AF49"/>
      <c r="AG49"/>
      <c r="AH49"/>
      <c r="AI49"/>
      <c r="AJ49"/>
      <c r="AK49"/>
      <c r="AL49"/>
      <c r="AM49"/>
      <c r="AN49"/>
      <c r="AO49"/>
      <c r="AP49"/>
      <c r="AQ49"/>
      <c r="AR49"/>
      <c r="AS49"/>
      <c r="AT49"/>
      <c r="AU49"/>
      <c r="AV49"/>
      <c r="AW49"/>
      <c r="AX49"/>
      <c r="AY49"/>
      <c r="AZ49" s="14"/>
    </row>
    <row r="50" spans="5:52" x14ac:dyDescent="0.2">
      <c r="E50" s="13"/>
      <c r="F50"/>
      <c r="G50"/>
      <c r="H50"/>
      <c r="I50"/>
      <c r="J50"/>
      <c r="K50"/>
      <c r="L50"/>
      <c r="M50"/>
      <c r="N50"/>
      <c r="O50"/>
      <c r="P50"/>
      <c r="Q50"/>
      <c r="R50"/>
      <c r="S50"/>
      <c r="T50"/>
      <c r="U50"/>
      <c r="V50"/>
      <c r="W50"/>
      <c r="X50"/>
      <c r="Y50"/>
      <c r="Z50"/>
      <c r="AA50"/>
      <c r="AB50"/>
      <c r="AC50"/>
      <c r="AD50"/>
      <c r="AE50"/>
      <c r="AF50"/>
      <c r="AG50"/>
      <c r="AH50"/>
      <c r="AI50"/>
      <c r="AJ50"/>
      <c r="AK50"/>
      <c r="AL50"/>
      <c r="AM50"/>
      <c r="AN50"/>
      <c r="AO50"/>
      <c r="AP50"/>
      <c r="AQ50"/>
      <c r="AR50"/>
      <c r="AS50"/>
      <c r="AT50"/>
      <c r="AU50"/>
      <c r="AV50"/>
      <c r="AW50"/>
      <c r="AX50"/>
      <c r="AY50"/>
      <c r="AZ50" s="14"/>
    </row>
    <row r="51" spans="5:52" x14ac:dyDescent="0.2">
      <c r="E51" s="13"/>
      <c r="F51"/>
      <c r="G51"/>
      <c r="H51"/>
      <c r="I51"/>
      <c r="J51"/>
      <c r="K51"/>
      <c r="L51"/>
      <c r="M51"/>
      <c r="N51"/>
      <c r="O51"/>
      <c r="P51"/>
      <c r="Q51"/>
      <c r="R51"/>
      <c r="S51"/>
      <c r="T51"/>
      <c r="U51"/>
      <c r="V51"/>
      <c r="W51"/>
      <c r="X51"/>
      <c r="Y51"/>
      <c r="Z51"/>
      <c r="AA51"/>
      <c r="AB51"/>
      <c r="AC51"/>
      <c r="AD51"/>
      <c r="AE51"/>
      <c r="AF51"/>
      <c r="AG51"/>
      <c r="AH51"/>
      <c r="AI51"/>
      <c r="AJ51"/>
      <c r="AK51"/>
      <c r="AL51"/>
      <c r="AM51"/>
      <c r="AN51"/>
      <c r="AO51"/>
      <c r="AP51"/>
      <c r="AQ51"/>
      <c r="AR51"/>
      <c r="AS51"/>
      <c r="AT51"/>
      <c r="AU51"/>
      <c r="AV51"/>
      <c r="AW51"/>
      <c r="AX51"/>
      <c r="AY51"/>
      <c r="AZ51" s="14"/>
    </row>
    <row r="52" spans="5:52" x14ac:dyDescent="0.2">
      <c r="E52" s="13"/>
      <c r="F52"/>
      <c r="G52"/>
      <c r="H52"/>
      <c r="I52"/>
      <c r="J52"/>
      <c r="K52"/>
      <c r="L52"/>
      <c r="M52"/>
      <c r="N52"/>
      <c r="O52"/>
      <c r="P52"/>
      <c r="Q52"/>
      <c r="R52"/>
      <c r="S52"/>
      <c r="T52"/>
      <c r="U52"/>
      <c r="V52"/>
      <c r="W52"/>
      <c r="X52"/>
      <c r="Y52"/>
      <c r="Z52"/>
      <c r="AA52"/>
      <c r="AB52"/>
      <c r="AC52"/>
      <c r="AD52"/>
      <c r="AE52"/>
      <c r="AF52"/>
      <c r="AG52"/>
      <c r="AH52"/>
      <c r="AI52"/>
      <c r="AJ52"/>
      <c r="AK52"/>
      <c r="AL52"/>
      <c r="AM52"/>
      <c r="AN52"/>
      <c r="AO52"/>
      <c r="AP52"/>
      <c r="AQ52"/>
      <c r="AR52"/>
      <c r="AS52"/>
      <c r="AT52"/>
      <c r="AU52"/>
      <c r="AV52"/>
      <c r="AW52"/>
      <c r="AX52"/>
      <c r="AY52"/>
      <c r="AZ52" s="14"/>
    </row>
    <row r="53" spans="5:52" x14ac:dyDescent="0.2">
      <c r="E53" s="13"/>
      <c r="F53"/>
      <c r="G53"/>
      <c r="H53"/>
      <c r="I53"/>
      <c r="J53"/>
      <c r="K53"/>
      <c r="L53"/>
      <c r="M53"/>
      <c r="N53"/>
      <c r="O53"/>
      <c r="P53"/>
      <c r="Q53"/>
      <c r="R53"/>
      <c r="S53"/>
      <c r="T53"/>
      <c r="U53"/>
      <c r="V53"/>
      <c r="W53"/>
      <c r="X53"/>
      <c r="Y53"/>
      <c r="Z53"/>
      <c r="AA53"/>
      <c r="AB53"/>
      <c r="AC53"/>
      <c r="AD53"/>
      <c r="AE53"/>
      <c r="AF53"/>
      <c r="AG53"/>
      <c r="AH53"/>
      <c r="AI53"/>
      <c r="AJ53"/>
      <c r="AK53"/>
      <c r="AL53"/>
      <c r="AM53"/>
      <c r="AN53"/>
      <c r="AO53"/>
      <c r="AP53"/>
      <c r="AQ53"/>
      <c r="AR53"/>
      <c r="AS53"/>
      <c r="AT53"/>
      <c r="AU53"/>
      <c r="AV53"/>
      <c r="AW53"/>
      <c r="AX53"/>
      <c r="AY53"/>
      <c r="AZ53" s="14"/>
    </row>
    <row r="54" spans="5:52" x14ac:dyDescent="0.2">
      <c r="E54" s="13"/>
      <c r="F54"/>
      <c r="G54"/>
      <c r="H54"/>
      <c r="I54"/>
      <c r="J54"/>
      <c r="K54"/>
      <c r="L54"/>
      <c r="M54"/>
      <c r="N54"/>
      <c r="O54"/>
      <c r="P54"/>
      <c r="Q54"/>
      <c r="R54"/>
      <c r="S54"/>
      <c r="T54"/>
      <c r="U54"/>
      <c r="V54"/>
      <c r="W54"/>
      <c r="X54"/>
      <c r="Y54"/>
      <c r="Z54"/>
      <c r="AA54"/>
      <c r="AB54"/>
      <c r="AC54"/>
      <c r="AD54"/>
      <c r="AE54"/>
      <c r="AF54"/>
      <c r="AG54"/>
      <c r="AH54"/>
      <c r="AI54"/>
      <c r="AJ54"/>
      <c r="AK54"/>
      <c r="AL54"/>
      <c r="AM54"/>
      <c r="AN54"/>
      <c r="AO54"/>
      <c r="AP54"/>
      <c r="AQ54"/>
      <c r="AR54"/>
      <c r="AS54"/>
      <c r="AT54"/>
      <c r="AU54"/>
      <c r="AV54"/>
      <c r="AW54"/>
      <c r="AX54"/>
      <c r="AY54"/>
      <c r="AZ54" s="14"/>
    </row>
    <row r="55" spans="5:52" x14ac:dyDescent="0.2">
      <c r="E55" s="13"/>
      <c r="F55"/>
      <c r="G55"/>
      <c r="H55"/>
      <c r="I55"/>
      <c r="J55"/>
      <c r="K55"/>
      <c r="L55"/>
      <c r="M55"/>
      <c r="N55"/>
      <c r="O55"/>
      <c r="P55"/>
      <c r="Q55"/>
      <c r="R55"/>
      <c r="S55"/>
      <c r="T55"/>
      <c r="U55"/>
      <c r="V55"/>
      <c r="W55"/>
      <c r="X55"/>
      <c r="Y55"/>
      <c r="Z55"/>
      <c r="AA55"/>
      <c r="AB55"/>
      <c r="AC55"/>
      <c r="AD55"/>
      <c r="AE55"/>
      <c r="AF55"/>
      <c r="AG55"/>
      <c r="AH55"/>
      <c r="AI55"/>
      <c r="AJ55"/>
      <c r="AK55"/>
      <c r="AL55"/>
      <c r="AM55"/>
      <c r="AN55"/>
      <c r="AO55"/>
      <c r="AP55"/>
      <c r="AQ55"/>
      <c r="AR55"/>
      <c r="AS55"/>
      <c r="AT55"/>
      <c r="AU55"/>
      <c r="AV55"/>
      <c r="AW55"/>
      <c r="AX55"/>
      <c r="AY55"/>
      <c r="AZ55" s="14"/>
    </row>
    <row r="56" spans="5:52" x14ac:dyDescent="0.2">
      <c r="E56" s="13"/>
      <c r="F56"/>
      <c r="G56"/>
      <c r="H56"/>
      <c r="I56"/>
      <c r="J56"/>
      <c r="K56"/>
      <c r="L56"/>
      <c r="M56"/>
      <c r="N56"/>
      <c r="O56"/>
      <c r="P56"/>
      <c r="Q56"/>
      <c r="R56"/>
      <c r="S56"/>
      <c r="T56"/>
      <c r="U56"/>
      <c r="V56"/>
      <c r="W56"/>
      <c r="X56"/>
      <c r="Y56"/>
      <c r="Z56"/>
      <c r="AA56"/>
      <c r="AB56"/>
      <c r="AC56"/>
      <c r="AD56"/>
      <c r="AE56"/>
      <c r="AF56"/>
      <c r="AG56"/>
      <c r="AH56"/>
      <c r="AI56"/>
      <c r="AJ56"/>
      <c r="AK56"/>
      <c r="AL56"/>
      <c r="AM56"/>
      <c r="AN56"/>
      <c r="AO56"/>
      <c r="AP56"/>
      <c r="AQ56"/>
      <c r="AR56"/>
      <c r="AS56"/>
      <c r="AT56"/>
      <c r="AU56"/>
      <c r="AV56"/>
      <c r="AW56"/>
      <c r="AX56"/>
      <c r="AY56"/>
      <c r="AZ56" s="14"/>
    </row>
    <row r="57" spans="5:52" x14ac:dyDescent="0.2">
      <c r="E57" s="13"/>
      <c r="F57"/>
      <c r="G57"/>
      <c r="H57"/>
      <c r="I57"/>
      <c r="J57"/>
      <c r="K57"/>
      <c r="L57"/>
      <c r="M57"/>
      <c r="N57"/>
      <c r="O57"/>
      <c r="P57"/>
      <c r="Q57"/>
      <c r="R57"/>
      <c r="S57"/>
      <c r="T57"/>
      <c r="U57"/>
      <c r="V57"/>
      <c r="W57"/>
      <c r="X57"/>
      <c r="Y57"/>
      <c r="Z57"/>
      <c r="AA57"/>
      <c r="AB57"/>
      <c r="AC57"/>
      <c r="AD57"/>
      <c r="AE57"/>
      <c r="AF57"/>
      <c r="AG57"/>
      <c r="AH57"/>
      <c r="AI57"/>
      <c r="AJ57"/>
      <c r="AK57"/>
      <c r="AL57"/>
      <c r="AM57"/>
      <c r="AN57"/>
      <c r="AO57"/>
      <c r="AP57"/>
      <c r="AQ57"/>
      <c r="AR57"/>
      <c r="AS57"/>
      <c r="AT57"/>
      <c r="AU57"/>
      <c r="AV57"/>
      <c r="AW57"/>
      <c r="AX57"/>
      <c r="AY57"/>
      <c r="AZ57" s="14"/>
    </row>
    <row r="58" spans="5:52" x14ac:dyDescent="0.2">
      <c r="E58" s="13"/>
      <c r="F58"/>
      <c r="G58"/>
      <c r="H58"/>
      <c r="I58"/>
      <c r="J58"/>
      <c r="K58"/>
      <c r="L58"/>
      <c r="M58"/>
      <c r="N58"/>
      <c r="O58"/>
      <c r="P58"/>
      <c r="Q58"/>
      <c r="R58"/>
      <c r="S58"/>
      <c r="T58"/>
      <c r="U58"/>
      <c r="V58"/>
      <c r="W58"/>
      <c r="X58"/>
      <c r="Y58"/>
      <c r="Z58"/>
      <c r="AA58"/>
      <c r="AB58"/>
      <c r="AC58"/>
      <c r="AD58"/>
      <c r="AE58"/>
      <c r="AF58"/>
      <c r="AG58"/>
      <c r="AH58"/>
      <c r="AI58"/>
      <c r="AJ58"/>
      <c r="AK58"/>
      <c r="AL58"/>
      <c r="AM58"/>
      <c r="AN58"/>
      <c r="AO58"/>
      <c r="AP58"/>
      <c r="AQ58"/>
      <c r="AR58"/>
      <c r="AS58"/>
      <c r="AT58"/>
      <c r="AU58"/>
      <c r="AV58"/>
      <c r="AW58"/>
      <c r="AX58"/>
      <c r="AY58"/>
      <c r="AZ58" s="14"/>
    </row>
    <row r="59" spans="5:52" x14ac:dyDescent="0.2">
      <c r="E59" s="13"/>
      <c r="F59"/>
      <c r="G59"/>
      <c r="H59"/>
      <c r="I59"/>
      <c r="J59"/>
      <c r="K59"/>
      <c r="L59"/>
      <c r="M59"/>
      <c r="N59"/>
      <c r="O59"/>
      <c r="P59"/>
      <c r="Q59"/>
      <c r="R59"/>
      <c r="S59"/>
      <c r="T59"/>
      <c r="U59"/>
      <c r="V59"/>
      <c r="W59"/>
      <c r="X59"/>
      <c r="Y59"/>
      <c r="Z59"/>
      <c r="AA59"/>
      <c r="AB59"/>
      <c r="AC59"/>
      <c r="AD59"/>
      <c r="AE59"/>
      <c r="AF59"/>
      <c r="AG59"/>
      <c r="AH59"/>
      <c r="AI59"/>
      <c r="AJ59"/>
      <c r="AK59"/>
      <c r="AL59"/>
      <c r="AM59"/>
      <c r="AN59"/>
      <c r="AO59"/>
      <c r="AP59"/>
      <c r="AQ59"/>
      <c r="AR59"/>
      <c r="AS59"/>
      <c r="AT59"/>
      <c r="AU59"/>
      <c r="AV59"/>
      <c r="AW59"/>
      <c r="AX59"/>
      <c r="AY59"/>
      <c r="AZ59" s="14"/>
    </row>
    <row r="60" spans="5:52" x14ac:dyDescent="0.2">
      <c r="E60" s="13"/>
      <c r="F60"/>
      <c r="G60"/>
      <c r="H60"/>
      <c r="I60"/>
      <c r="J60"/>
      <c r="K60"/>
      <c r="L60"/>
      <c r="M60"/>
      <c r="N60"/>
      <c r="O60"/>
      <c r="P60"/>
      <c r="Q60"/>
      <c r="R60"/>
      <c r="S60"/>
      <c r="T60"/>
      <c r="U60"/>
      <c r="V60"/>
      <c r="W60"/>
      <c r="X60"/>
      <c r="Y60"/>
      <c r="Z60"/>
      <c r="AA60"/>
      <c r="AB60"/>
      <c r="AC60"/>
      <c r="AD60"/>
      <c r="AE60"/>
      <c r="AF60"/>
      <c r="AG60"/>
      <c r="AH60"/>
      <c r="AI60"/>
      <c r="AJ60"/>
      <c r="AK60"/>
      <c r="AL60"/>
      <c r="AM60"/>
      <c r="AN60"/>
      <c r="AO60"/>
      <c r="AP60"/>
      <c r="AQ60"/>
      <c r="AR60"/>
      <c r="AS60"/>
      <c r="AT60"/>
      <c r="AU60"/>
      <c r="AV60"/>
      <c r="AW60"/>
      <c r="AX60"/>
      <c r="AY60"/>
      <c r="AZ60" s="14"/>
    </row>
    <row r="61" spans="5:52" x14ac:dyDescent="0.2">
      <c r="E61" s="13"/>
      <c r="F61"/>
      <c r="G61"/>
      <c r="H61"/>
      <c r="I61"/>
      <c r="J61"/>
      <c r="K61"/>
      <c r="L61"/>
      <c r="M61"/>
      <c r="N61"/>
      <c r="O61"/>
      <c r="P61"/>
      <c r="Q61"/>
      <c r="R61"/>
      <c r="S61"/>
      <c r="T61"/>
      <c r="U61"/>
      <c r="V61"/>
      <c r="W61"/>
      <c r="X61"/>
      <c r="Y61"/>
      <c r="Z61"/>
      <c r="AA61"/>
      <c r="AB61"/>
      <c r="AC61"/>
      <c r="AD61"/>
      <c r="AE61"/>
      <c r="AF61"/>
      <c r="AG61"/>
      <c r="AH61"/>
      <c r="AI61"/>
      <c r="AJ61"/>
      <c r="AK61"/>
      <c r="AL61"/>
      <c r="AM61"/>
      <c r="AN61"/>
      <c r="AO61"/>
      <c r="AP61"/>
      <c r="AQ61"/>
      <c r="AR61"/>
      <c r="AS61"/>
      <c r="AT61"/>
      <c r="AU61"/>
      <c r="AV61"/>
      <c r="AW61"/>
      <c r="AX61"/>
      <c r="AY61"/>
      <c r="AZ61" s="14"/>
    </row>
    <row r="62" spans="5:52" x14ac:dyDescent="0.2">
      <c r="E62" s="13"/>
      <c r="F62"/>
      <c r="G62"/>
      <c r="H62"/>
      <c r="I62"/>
      <c r="J62"/>
      <c r="K62"/>
      <c r="L62"/>
      <c r="M62"/>
      <c r="N62"/>
      <c r="O62"/>
      <c r="P62"/>
      <c r="Q62"/>
      <c r="R62"/>
      <c r="S62"/>
      <c r="T62"/>
      <c r="U62"/>
      <c r="V62"/>
      <c r="W62"/>
      <c r="X62"/>
      <c r="Y62"/>
      <c r="Z62"/>
      <c r="AA62"/>
      <c r="AB62"/>
      <c r="AC62"/>
      <c r="AD62"/>
      <c r="AE62"/>
      <c r="AF62"/>
      <c r="AG62"/>
      <c r="AH62"/>
      <c r="AI62"/>
      <c r="AJ62"/>
      <c r="AK62"/>
      <c r="AL62"/>
      <c r="AM62"/>
      <c r="AN62"/>
      <c r="AO62"/>
      <c r="AP62"/>
      <c r="AQ62"/>
      <c r="AR62"/>
      <c r="AS62"/>
      <c r="AT62"/>
      <c r="AU62"/>
      <c r="AV62"/>
      <c r="AW62"/>
      <c r="AX62"/>
      <c r="AY62"/>
      <c r="AZ62" s="14"/>
    </row>
    <row r="63" spans="5:52" x14ac:dyDescent="0.2">
      <c r="E63" s="13"/>
      <c r="F63"/>
      <c r="G63"/>
      <c r="H63"/>
      <c r="I63"/>
      <c r="J63"/>
      <c r="K63"/>
      <c r="L63"/>
      <c r="M63"/>
      <c r="N63"/>
      <c r="O63"/>
      <c r="P63"/>
      <c r="Q63"/>
      <c r="R63"/>
      <c r="S63"/>
      <c r="T63"/>
      <c r="U63"/>
      <c r="V63"/>
      <c r="W63"/>
      <c r="X63"/>
      <c r="Y63"/>
      <c r="Z63"/>
      <c r="AA63"/>
      <c r="AB63"/>
      <c r="AC63"/>
      <c r="AD63"/>
      <c r="AE63"/>
      <c r="AF63"/>
      <c r="AG63"/>
      <c r="AH63"/>
      <c r="AI63"/>
      <c r="AJ63"/>
      <c r="AK63"/>
      <c r="AL63"/>
      <c r="AM63"/>
      <c r="AN63"/>
      <c r="AO63"/>
      <c r="AP63"/>
      <c r="AQ63"/>
      <c r="AR63"/>
      <c r="AS63"/>
      <c r="AT63"/>
      <c r="AU63"/>
      <c r="AV63"/>
      <c r="AW63"/>
      <c r="AX63"/>
      <c r="AY63"/>
      <c r="AZ63" s="14"/>
    </row>
    <row r="64" spans="5:52" x14ac:dyDescent="0.2">
      <c r="E64" s="13"/>
      <c r="F64"/>
      <c r="G64"/>
      <c r="H64"/>
      <c r="I64"/>
      <c r="J64"/>
      <c r="K64"/>
      <c r="L64"/>
      <c r="M64"/>
      <c r="N64"/>
      <c r="O64"/>
      <c r="P64"/>
      <c r="Q64"/>
      <c r="R64"/>
      <c r="S64"/>
      <c r="T64"/>
      <c r="U64"/>
      <c r="V64"/>
      <c r="W64"/>
      <c r="X64"/>
      <c r="Y64"/>
      <c r="Z64"/>
      <c r="AA64"/>
      <c r="AB64"/>
      <c r="AC64"/>
      <c r="AD64"/>
      <c r="AE64"/>
      <c r="AF64"/>
      <c r="AG64"/>
      <c r="AH64"/>
      <c r="AI64"/>
      <c r="AJ64"/>
      <c r="AK64"/>
      <c r="AL64"/>
      <c r="AM64"/>
      <c r="AN64"/>
      <c r="AO64"/>
      <c r="AP64"/>
      <c r="AQ64"/>
      <c r="AR64"/>
      <c r="AS64"/>
      <c r="AT64"/>
      <c r="AU64"/>
      <c r="AV64"/>
      <c r="AW64"/>
      <c r="AX64"/>
      <c r="AY64"/>
      <c r="AZ64" s="14"/>
    </row>
    <row r="65" spans="5:52" x14ac:dyDescent="0.2">
      <c r="E65" s="13"/>
      <c r="F65"/>
      <c r="G65"/>
      <c r="H65"/>
      <c r="I65"/>
      <c r="J65"/>
      <c r="K65"/>
      <c r="L65"/>
      <c r="M65"/>
      <c r="N65"/>
      <c r="O65"/>
      <c r="P65"/>
      <c r="Q65"/>
      <c r="R65"/>
      <c r="S65"/>
      <c r="T65"/>
      <c r="U65"/>
      <c r="V65"/>
      <c r="W65"/>
      <c r="X65"/>
      <c r="Y65"/>
      <c r="Z65"/>
      <c r="AA65"/>
      <c r="AB65"/>
      <c r="AC65"/>
      <c r="AD65"/>
      <c r="AE65"/>
      <c r="AF65"/>
      <c r="AG65"/>
      <c r="AH65"/>
      <c r="AI65"/>
      <c r="AJ65"/>
      <c r="AK65"/>
      <c r="AL65"/>
      <c r="AM65"/>
      <c r="AN65"/>
      <c r="AO65"/>
      <c r="AP65"/>
      <c r="AQ65"/>
      <c r="AR65"/>
      <c r="AS65"/>
      <c r="AT65"/>
      <c r="AU65"/>
      <c r="AV65"/>
      <c r="AW65"/>
      <c r="AX65"/>
      <c r="AY65"/>
      <c r="AZ65" s="14"/>
    </row>
    <row r="66" spans="5:52" x14ac:dyDescent="0.2">
      <c r="E66" s="13"/>
      <c r="F66"/>
      <c r="G66"/>
      <c r="H66"/>
      <c r="I66"/>
      <c r="J66"/>
      <c r="K66"/>
      <c r="L66"/>
      <c r="M66"/>
      <c r="N66"/>
      <c r="O66"/>
      <c r="P66"/>
      <c r="Q66"/>
      <c r="R66"/>
      <c r="S66"/>
      <c r="T66"/>
      <c r="U66"/>
      <c r="V66"/>
      <c r="W66"/>
      <c r="X66"/>
      <c r="Y66"/>
      <c r="Z66"/>
      <c r="AA66"/>
      <c r="AB66"/>
      <c r="AC66"/>
      <c r="AD66"/>
      <c r="AE66"/>
      <c r="AF66"/>
      <c r="AG66"/>
      <c r="AH66"/>
      <c r="AI66"/>
      <c r="AJ66"/>
      <c r="AK66"/>
      <c r="AL66"/>
      <c r="AM66"/>
      <c r="AN66"/>
      <c r="AO66"/>
      <c r="AP66"/>
      <c r="AQ66"/>
      <c r="AR66"/>
      <c r="AS66"/>
      <c r="AT66"/>
      <c r="AU66"/>
      <c r="AV66"/>
      <c r="AW66"/>
      <c r="AX66"/>
      <c r="AY66"/>
      <c r="AZ66" s="14"/>
    </row>
    <row r="67" spans="5:52" x14ac:dyDescent="0.2">
      <c r="E67" s="13"/>
      <c r="F67"/>
      <c r="G67"/>
      <c r="H67"/>
      <c r="I67"/>
      <c r="J67"/>
      <c r="K67"/>
      <c r="L67"/>
      <c r="M67"/>
      <c r="N67"/>
      <c r="O67"/>
      <c r="P67"/>
      <c r="Q67"/>
      <c r="R67"/>
      <c r="S67"/>
      <c r="T67"/>
      <c r="U67"/>
      <c r="V67"/>
      <c r="W67"/>
      <c r="X67"/>
      <c r="Y67"/>
      <c r="Z67"/>
      <c r="AA67"/>
      <c r="AB67"/>
      <c r="AC67"/>
      <c r="AD67"/>
      <c r="AE67"/>
      <c r="AF67"/>
      <c r="AG67"/>
      <c r="AH67"/>
      <c r="AI67"/>
      <c r="AJ67"/>
      <c r="AK67"/>
      <c r="AL67"/>
      <c r="AM67"/>
      <c r="AN67"/>
      <c r="AO67"/>
      <c r="AP67"/>
      <c r="AQ67"/>
      <c r="AR67"/>
      <c r="AS67"/>
      <c r="AT67"/>
      <c r="AU67"/>
      <c r="AV67"/>
      <c r="AW67"/>
      <c r="AX67"/>
      <c r="AY67"/>
      <c r="AZ67" s="14"/>
    </row>
    <row r="68" spans="5:52" x14ac:dyDescent="0.2">
      <c r="E68" s="13"/>
      <c r="F68"/>
      <c r="G68"/>
      <c r="H68"/>
      <c r="I68"/>
      <c r="J68"/>
      <c r="K68"/>
      <c r="L68"/>
      <c r="M68"/>
      <c r="N68"/>
      <c r="O68"/>
      <c r="P68"/>
      <c r="Q68"/>
      <c r="R68"/>
      <c r="S68"/>
      <c r="T68"/>
      <c r="U68"/>
      <c r="V68"/>
      <c r="W68"/>
      <c r="X68"/>
      <c r="Y68"/>
      <c r="Z68"/>
      <c r="AA68"/>
      <c r="AB68"/>
      <c r="AC68"/>
      <c r="AD68"/>
      <c r="AE68"/>
      <c r="AF68"/>
      <c r="AG68"/>
      <c r="AH68"/>
      <c r="AI68"/>
      <c r="AJ68"/>
      <c r="AK68"/>
      <c r="AL68"/>
      <c r="AM68"/>
      <c r="AN68"/>
      <c r="AO68"/>
      <c r="AP68"/>
      <c r="AQ68"/>
      <c r="AR68"/>
      <c r="AS68"/>
      <c r="AT68"/>
      <c r="AU68"/>
      <c r="AV68"/>
      <c r="AW68"/>
      <c r="AX68"/>
      <c r="AY68"/>
      <c r="AZ68" s="14"/>
    </row>
    <row r="69" spans="5:52" x14ac:dyDescent="0.2">
      <c r="E69" s="13"/>
      <c r="F69"/>
      <c r="G69"/>
      <c r="H69"/>
      <c r="I69"/>
      <c r="J69"/>
      <c r="K69"/>
      <c r="L69"/>
      <c r="M69"/>
      <c r="N69"/>
      <c r="O69"/>
      <c r="P69"/>
      <c r="Q69"/>
      <c r="R69"/>
      <c r="S69"/>
      <c r="T69"/>
      <c r="U69"/>
      <c r="V69"/>
      <c r="W69"/>
      <c r="X69"/>
      <c r="Y69"/>
      <c r="Z69"/>
      <c r="AA69"/>
      <c r="AB69"/>
      <c r="AC69"/>
      <c r="AD69"/>
      <c r="AE69"/>
      <c r="AF69"/>
      <c r="AG69"/>
      <c r="AH69"/>
      <c r="AI69"/>
      <c r="AJ69"/>
      <c r="AK69"/>
      <c r="AL69"/>
      <c r="AM69"/>
      <c r="AN69"/>
      <c r="AO69"/>
      <c r="AP69"/>
      <c r="AQ69"/>
      <c r="AR69"/>
      <c r="AS69"/>
      <c r="AT69"/>
      <c r="AU69"/>
      <c r="AV69"/>
      <c r="AW69"/>
      <c r="AX69"/>
      <c r="AY69"/>
      <c r="AZ69" s="14"/>
    </row>
    <row r="70" spans="5:52" x14ac:dyDescent="0.2">
      <c r="E70" s="13"/>
      <c r="F70"/>
      <c r="G70"/>
      <c r="H70"/>
      <c r="I70"/>
      <c r="J70"/>
      <c r="K70"/>
      <c r="L70"/>
      <c r="M70"/>
      <c r="N70"/>
      <c r="O70"/>
      <c r="P70"/>
      <c r="Q70"/>
      <c r="R70"/>
      <c r="S70"/>
      <c r="T70"/>
      <c r="U70"/>
      <c r="V70"/>
      <c r="W70"/>
      <c r="X70"/>
      <c r="Y70"/>
      <c r="Z70"/>
      <c r="AA70"/>
      <c r="AB70"/>
      <c r="AC70"/>
      <c r="AD70"/>
      <c r="AE70"/>
      <c r="AF70"/>
      <c r="AG70"/>
      <c r="AH70"/>
      <c r="AI70"/>
      <c r="AJ70"/>
      <c r="AK70"/>
      <c r="AL70"/>
      <c r="AM70"/>
      <c r="AN70"/>
      <c r="AO70"/>
      <c r="AP70"/>
      <c r="AQ70"/>
      <c r="AR70"/>
      <c r="AS70"/>
      <c r="AT70"/>
      <c r="AU70"/>
      <c r="AV70"/>
      <c r="AW70"/>
      <c r="AX70"/>
      <c r="AY70"/>
      <c r="AZ70" s="14"/>
    </row>
    <row r="71" spans="5:52" x14ac:dyDescent="0.2">
      <c r="E71" s="13"/>
      <c r="F71"/>
      <c r="G71"/>
      <c r="H71"/>
      <c r="I71"/>
      <c r="J71"/>
      <c r="K71"/>
      <c r="L71"/>
      <c r="M71"/>
      <c r="N71"/>
      <c r="O71"/>
      <c r="P71"/>
      <c r="Q71"/>
      <c r="R71"/>
      <c r="S71"/>
      <c r="T71"/>
      <c r="U71"/>
      <c r="V71"/>
      <c r="W71"/>
      <c r="X71"/>
      <c r="Y71"/>
      <c r="Z71"/>
      <c r="AA71"/>
      <c r="AB71"/>
      <c r="AC71"/>
      <c r="AD71"/>
      <c r="AE71"/>
      <c r="AF71"/>
      <c r="AG71"/>
      <c r="AH71"/>
      <c r="AI71"/>
      <c r="AJ71"/>
      <c r="AK71"/>
      <c r="AL71"/>
      <c r="AM71"/>
      <c r="AN71"/>
      <c r="AO71"/>
      <c r="AP71"/>
      <c r="AQ71"/>
      <c r="AR71"/>
      <c r="AS71"/>
      <c r="AT71"/>
      <c r="AU71"/>
      <c r="AV71"/>
      <c r="AW71"/>
      <c r="AX71"/>
      <c r="AY71"/>
      <c r="AZ71" s="14"/>
    </row>
    <row r="72" spans="5:52" x14ac:dyDescent="0.2">
      <c r="E72" s="13"/>
      <c r="F72"/>
      <c r="G72"/>
      <c r="H72"/>
      <c r="I72"/>
      <c r="J72"/>
      <c r="K72"/>
      <c r="L72"/>
      <c r="M72"/>
      <c r="N72"/>
      <c r="O72"/>
      <c r="P72"/>
      <c r="Q72"/>
      <c r="R72"/>
      <c r="S72"/>
      <c r="T72"/>
      <c r="U72"/>
      <c r="V72"/>
      <c r="W72"/>
      <c r="X72"/>
      <c r="Y72"/>
      <c r="Z72"/>
      <c r="AA72"/>
      <c r="AB72"/>
      <c r="AC72"/>
      <c r="AD72"/>
      <c r="AE72"/>
      <c r="AF72"/>
      <c r="AG72"/>
      <c r="AH72"/>
      <c r="AI72"/>
      <c r="AJ72"/>
      <c r="AK72"/>
      <c r="AL72"/>
      <c r="AM72"/>
      <c r="AN72"/>
      <c r="AO72"/>
      <c r="AP72"/>
      <c r="AQ72"/>
      <c r="AR72"/>
      <c r="AS72"/>
      <c r="AT72"/>
      <c r="AU72"/>
      <c r="AV72"/>
      <c r="AW72"/>
      <c r="AX72"/>
      <c r="AY72"/>
      <c r="AZ72" s="14"/>
    </row>
    <row r="73" spans="5:52" x14ac:dyDescent="0.2">
      <c r="E73" s="13"/>
      <c r="F73"/>
      <c r="G73"/>
      <c r="H73"/>
      <c r="I73"/>
      <c r="J73"/>
      <c r="K73"/>
      <c r="L73"/>
      <c r="M73"/>
      <c r="N73"/>
      <c r="O73"/>
      <c r="P73"/>
      <c r="Q73"/>
      <c r="R73"/>
      <c r="S73"/>
      <c r="T73"/>
      <c r="U73"/>
      <c r="V73"/>
      <c r="W73"/>
      <c r="X73"/>
      <c r="Y73"/>
      <c r="Z73"/>
      <c r="AA73"/>
      <c r="AB73"/>
      <c r="AC73"/>
      <c r="AD73"/>
      <c r="AE73"/>
      <c r="AF73"/>
      <c r="AG73"/>
      <c r="AH73"/>
      <c r="AI73"/>
      <c r="AJ73"/>
      <c r="AK73"/>
      <c r="AL73"/>
      <c r="AM73"/>
      <c r="AN73"/>
      <c r="AO73"/>
      <c r="AP73"/>
      <c r="AQ73"/>
      <c r="AR73"/>
      <c r="AS73"/>
      <c r="AT73"/>
      <c r="AU73"/>
      <c r="AV73"/>
      <c r="AW73"/>
      <c r="AX73"/>
      <c r="AY73"/>
      <c r="AZ73" s="14"/>
    </row>
    <row r="74" spans="5:52" x14ac:dyDescent="0.2">
      <c r="E74" s="13"/>
      <c r="F74"/>
      <c r="G74"/>
      <c r="H74"/>
      <c r="I74"/>
      <c r="J74"/>
      <c r="K74"/>
      <c r="L74"/>
      <c r="M74"/>
      <c r="N74"/>
      <c r="O74"/>
      <c r="P74"/>
      <c r="Q74"/>
      <c r="R74"/>
      <c r="S74"/>
      <c r="T74"/>
      <c r="U74"/>
      <c r="V74"/>
      <c r="W74"/>
      <c r="X74"/>
      <c r="Y74"/>
      <c r="Z74"/>
      <c r="AA74"/>
      <c r="AB74"/>
      <c r="AC74"/>
      <c r="AD74"/>
      <c r="AE74"/>
      <c r="AF74"/>
      <c r="AG74"/>
      <c r="AH74"/>
      <c r="AI74"/>
      <c r="AJ74"/>
      <c r="AK74"/>
      <c r="AL74"/>
      <c r="AM74"/>
      <c r="AN74"/>
      <c r="AO74"/>
      <c r="AP74"/>
      <c r="AQ74"/>
      <c r="AR74"/>
      <c r="AS74"/>
      <c r="AT74"/>
      <c r="AU74"/>
      <c r="AV74"/>
      <c r="AW74"/>
      <c r="AX74"/>
      <c r="AY74"/>
      <c r="AZ74" s="14"/>
    </row>
    <row r="75" spans="5:52" x14ac:dyDescent="0.2">
      <c r="E75" s="13"/>
      <c r="F75"/>
      <c r="G75"/>
      <c r="H75"/>
      <c r="I75"/>
      <c r="J75"/>
      <c r="K75"/>
      <c r="L75"/>
      <c r="M75"/>
      <c r="N75"/>
      <c r="O75"/>
      <c r="P75"/>
      <c r="Q75"/>
      <c r="R75"/>
      <c r="S75"/>
      <c r="T75"/>
      <c r="U75"/>
      <c r="V75"/>
      <c r="W75"/>
      <c r="X75"/>
      <c r="Y75"/>
      <c r="Z75"/>
      <c r="AA75"/>
      <c r="AB75"/>
      <c r="AC75"/>
      <c r="AD75"/>
      <c r="AE75"/>
      <c r="AF75"/>
      <c r="AG75"/>
      <c r="AH75"/>
      <c r="AI75"/>
      <c r="AJ75"/>
      <c r="AK75"/>
      <c r="AL75"/>
      <c r="AM75"/>
      <c r="AN75"/>
      <c r="AO75"/>
      <c r="AP75"/>
      <c r="AQ75"/>
      <c r="AR75"/>
      <c r="AS75"/>
      <c r="AT75"/>
      <c r="AU75"/>
      <c r="AV75"/>
      <c r="AW75"/>
      <c r="AX75"/>
      <c r="AY75"/>
      <c r="AZ75" s="14"/>
    </row>
    <row r="76" spans="5:52" x14ac:dyDescent="0.2">
      <c r="E76" s="13"/>
      <c r="F76"/>
      <c r="G76"/>
      <c r="H76"/>
      <c r="I76"/>
      <c r="J76"/>
      <c r="K76"/>
      <c r="L76"/>
      <c r="M76"/>
      <c r="N76"/>
      <c r="O76"/>
      <c r="P76"/>
      <c r="Q76"/>
      <c r="R76"/>
      <c r="S76"/>
      <c r="T76"/>
      <c r="U76"/>
      <c r="V76"/>
      <c r="W76"/>
      <c r="X76"/>
      <c r="Y76"/>
      <c r="Z76"/>
      <c r="AA76"/>
      <c r="AB76"/>
      <c r="AC76"/>
      <c r="AD76"/>
      <c r="AE76"/>
      <c r="AF76"/>
      <c r="AG76"/>
      <c r="AH76"/>
      <c r="AI76"/>
      <c r="AJ76"/>
      <c r="AK76"/>
      <c r="AL76"/>
      <c r="AM76"/>
      <c r="AN76"/>
      <c r="AO76"/>
      <c r="AP76"/>
      <c r="AQ76"/>
      <c r="AR76"/>
      <c r="AS76"/>
      <c r="AT76"/>
      <c r="AU76"/>
      <c r="AV76"/>
      <c r="AW76"/>
      <c r="AX76"/>
      <c r="AY76"/>
      <c r="AZ76" s="14"/>
    </row>
    <row r="77" spans="5:52" x14ac:dyDescent="0.2">
      <c r="E77" s="13"/>
      <c r="F77"/>
      <c r="G77"/>
      <c r="H77"/>
      <c r="I77"/>
      <c r="J77"/>
      <c r="K77"/>
      <c r="L77"/>
      <c r="M77"/>
      <c r="N77"/>
      <c r="O77"/>
      <c r="P77"/>
      <c r="Q77"/>
      <c r="R77"/>
      <c r="S77"/>
      <c r="T77"/>
      <c r="U77"/>
      <c r="V77"/>
      <c r="W77"/>
      <c r="X77"/>
      <c r="Y77"/>
      <c r="Z77"/>
      <c r="AA77"/>
      <c r="AB77"/>
      <c r="AC77"/>
      <c r="AD77"/>
      <c r="AE77"/>
      <c r="AF77"/>
      <c r="AG77"/>
      <c r="AH77"/>
      <c r="AI77"/>
      <c r="AJ77"/>
      <c r="AK77"/>
      <c r="AL77"/>
      <c r="AM77"/>
      <c r="AN77"/>
      <c r="AO77"/>
      <c r="AP77"/>
      <c r="AQ77"/>
      <c r="AR77"/>
      <c r="AS77"/>
      <c r="AT77"/>
      <c r="AU77"/>
      <c r="AV77"/>
      <c r="AW77"/>
      <c r="AX77"/>
      <c r="AY77"/>
      <c r="AZ77" s="14"/>
    </row>
    <row r="78" spans="5:52" x14ac:dyDescent="0.2">
      <c r="E78" s="13"/>
      <c r="F78"/>
      <c r="G78"/>
      <c r="H78"/>
      <c r="I78"/>
      <c r="J78"/>
      <c r="K78"/>
      <c r="L78"/>
      <c r="M78"/>
      <c r="N78"/>
      <c r="O78"/>
      <c r="P78"/>
      <c r="Q78"/>
      <c r="R78"/>
      <c r="S78"/>
      <c r="T78"/>
      <c r="U78"/>
      <c r="V78"/>
      <c r="W78"/>
      <c r="X78"/>
      <c r="Y78"/>
      <c r="Z78"/>
      <c r="AA78"/>
      <c r="AB78"/>
      <c r="AC78"/>
      <c r="AD78"/>
      <c r="AE78"/>
      <c r="AF78"/>
      <c r="AG78"/>
      <c r="AH78"/>
      <c r="AI78"/>
      <c r="AJ78"/>
      <c r="AK78"/>
      <c r="AL78"/>
      <c r="AM78"/>
      <c r="AN78"/>
      <c r="AO78"/>
      <c r="AP78"/>
      <c r="AQ78"/>
      <c r="AR78"/>
      <c r="AS78"/>
      <c r="AT78"/>
      <c r="AU78"/>
      <c r="AV78"/>
      <c r="AW78"/>
      <c r="AX78"/>
      <c r="AY78"/>
      <c r="AZ78" s="14"/>
    </row>
    <row r="79" spans="5:52" x14ac:dyDescent="0.2">
      <c r="E79" s="13"/>
      <c r="F79"/>
      <c r="G79"/>
      <c r="H79"/>
      <c r="I79"/>
      <c r="J79"/>
      <c r="K79"/>
      <c r="L79"/>
      <c r="M79"/>
      <c r="N79"/>
      <c r="O79"/>
      <c r="P79"/>
      <c r="Q79"/>
      <c r="R79"/>
      <c r="S79"/>
      <c r="T79"/>
      <c r="U79"/>
      <c r="V79"/>
      <c r="W79"/>
      <c r="X79"/>
      <c r="Y79"/>
      <c r="Z79"/>
      <c r="AA79"/>
      <c r="AB79"/>
      <c r="AC79"/>
      <c r="AD79"/>
      <c r="AE79"/>
      <c r="AF79"/>
      <c r="AG79"/>
      <c r="AH79"/>
      <c r="AI79"/>
      <c r="AJ79"/>
      <c r="AK79"/>
      <c r="AL79"/>
      <c r="AM79"/>
      <c r="AN79"/>
      <c r="AO79"/>
      <c r="AP79"/>
      <c r="AQ79"/>
      <c r="AR79"/>
      <c r="AS79"/>
      <c r="AT79"/>
      <c r="AU79"/>
      <c r="AV79"/>
      <c r="AW79"/>
      <c r="AX79"/>
      <c r="AY79"/>
      <c r="AZ79" s="14"/>
    </row>
    <row r="80" spans="5:52" x14ac:dyDescent="0.2">
      <c r="E80" s="13"/>
      <c r="F80"/>
      <c r="G80"/>
      <c r="H80"/>
      <c r="I80"/>
      <c r="J80"/>
      <c r="K80"/>
      <c r="L80"/>
      <c r="M80"/>
      <c r="N80"/>
      <c r="O80"/>
      <c r="P80"/>
      <c r="Q80"/>
      <c r="R80"/>
      <c r="S80"/>
      <c r="T80"/>
      <c r="U80"/>
      <c r="V80"/>
      <c r="W80"/>
      <c r="X80"/>
      <c r="Y80"/>
      <c r="Z80"/>
      <c r="AA80"/>
      <c r="AB80"/>
      <c r="AC80"/>
      <c r="AD80"/>
      <c r="AE80"/>
      <c r="AF80"/>
      <c r="AG80"/>
      <c r="AH80"/>
      <c r="AI80"/>
      <c r="AJ80"/>
      <c r="AK80"/>
      <c r="AL80"/>
      <c r="AM80"/>
      <c r="AN80"/>
      <c r="AO80"/>
      <c r="AP80"/>
      <c r="AQ80"/>
      <c r="AR80"/>
      <c r="AS80"/>
      <c r="AT80"/>
      <c r="AU80"/>
      <c r="AV80"/>
      <c r="AW80"/>
      <c r="AX80"/>
      <c r="AY80"/>
      <c r="AZ80" s="14"/>
    </row>
    <row r="81" spans="5:52" x14ac:dyDescent="0.2">
      <c r="E81" s="13"/>
      <c r="F81"/>
      <c r="G81"/>
      <c r="H81"/>
      <c r="I81"/>
      <c r="J81"/>
      <c r="K81"/>
      <c r="L81"/>
      <c r="M81"/>
      <c r="N81"/>
      <c r="O81"/>
      <c r="P81"/>
      <c r="Q81"/>
      <c r="R81"/>
      <c r="S81"/>
      <c r="T81"/>
      <c r="U81"/>
      <c r="V81"/>
      <c r="W81"/>
      <c r="X81"/>
      <c r="Y81"/>
      <c r="Z81"/>
      <c r="AA81"/>
      <c r="AB81"/>
      <c r="AC81"/>
      <c r="AD81"/>
      <c r="AE81"/>
      <c r="AF81"/>
      <c r="AG81"/>
      <c r="AH81"/>
      <c r="AI81"/>
      <c r="AJ81"/>
      <c r="AK81"/>
      <c r="AL81"/>
      <c r="AM81"/>
      <c r="AN81"/>
      <c r="AO81"/>
      <c r="AP81"/>
      <c r="AQ81"/>
      <c r="AR81"/>
      <c r="AS81"/>
      <c r="AT81"/>
      <c r="AU81"/>
      <c r="AV81"/>
      <c r="AW81"/>
      <c r="AX81"/>
      <c r="AY81"/>
      <c r="AZ81" s="14"/>
    </row>
    <row r="82" spans="5:52" x14ac:dyDescent="0.2">
      <c r="E82" s="13"/>
      <c r="F82"/>
      <c r="G82"/>
      <c r="H82"/>
      <c r="I82"/>
      <c r="J82"/>
      <c r="K82"/>
      <c r="L82"/>
      <c r="M82"/>
      <c r="N82"/>
      <c r="O82"/>
      <c r="P82"/>
      <c r="Q82"/>
      <c r="R82"/>
      <c r="S82"/>
      <c r="T82"/>
      <c r="U82"/>
      <c r="V82"/>
      <c r="W82"/>
      <c r="X82"/>
      <c r="Y82"/>
      <c r="Z82"/>
      <c r="AA82"/>
      <c r="AB82"/>
      <c r="AC82"/>
      <c r="AD82"/>
      <c r="AE82"/>
      <c r="AF82"/>
      <c r="AG82"/>
      <c r="AH82"/>
      <c r="AI82"/>
      <c r="AJ82"/>
      <c r="AK82"/>
      <c r="AL82"/>
      <c r="AM82"/>
      <c r="AN82"/>
      <c r="AO82"/>
      <c r="AP82"/>
      <c r="AQ82"/>
      <c r="AR82"/>
      <c r="AS82"/>
      <c r="AT82"/>
      <c r="AU82"/>
      <c r="AV82"/>
      <c r="AW82"/>
      <c r="AX82"/>
      <c r="AY82"/>
      <c r="AZ82" s="14"/>
    </row>
    <row r="83" spans="5:52" x14ac:dyDescent="0.2">
      <c r="E83" s="13"/>
      <c r="F83"/>
      <c r="G83"/>
      <c r="H83"/>
      <c r="I83"/>
      <c r="J83"/>
      <c r="K83"/>
      <c r="L83"/>
      <c r="M83"/>
      <c r="N83"/>
      <c r="O83"/>
      <c r="P83"/>
      <c r="Q83"/>
      <c r="R83"/>
      <c r="S83"/>
      <c r="T83"/>
      <c r="U83"/>
      <c r="V83"/>
      <c r="W83"/>
      <c r="X83"/>
      <c r="Y83"/>
      <c r="Z83"/>
      <c r="AA83"/>
      <c r="AB83"/>
      <c r="AC83"/>
      <c r="AD83"/>
      <c r="AE83"/>
      <c r="AF83"/>
      <c r="AG83"/>
      <c r="AH83"/>
      <c r="AI83"/>
      <c r="AJ83"/>
      <c r="AK83"/>
      <c r="AL83"/>
      <c r="AM83"/>
      <c r="AN83"/>
      <c r="AO83"/>
      <c r="AP83"/>
      <c r="AQ83"/>
      <c r="AR83"/>
      <c r="AS83"/>
      <c r="AT83"/>
      <c r="AU83"/>
      <c r="AV83"/>
      <c r="AW83"/>
      <c r="AX83"/>
      <c r="AY83"/>
      <c r="AZ83" s="14"/>
    </row>
    <row r="84" spans="5:52" x14ac:dyDescent="0.2">
      <c r="E84" s="13"/>
      <c r="F84"/>
      <c r="G84"/>
      <c r="H84"/>
      <c r="I84"/>
      <c r="J84"/>
      <c r="K84"/>
      <c r="L84"/>
      <c r="M84"/>
      <c r="N84"/>
      <c r="O84"/>
      <c r="P84"/>
      <c r="Q84"/>
      <c r="R84"/>
      <c r="S84"/>
      <c r="T84"/>
      <c r="U84"/>
      <c r="V84"/>
      <c r="W84"/>
      <c r="X84"/>
      <c r="Y84"/>
      <c r="Z84"/>
      <c r="AA84"/>
      <c r="AB84"/>
      <c r="AC84"/>
      <c r="AD84"/>
      <c r="AE84"/>
      <c r="AF84"/>
      <c r="AG84"/>
      <c r="AH84"/>
      <c r="AI84"/>
      <c r="AJ84"/>
      <c r="AK84"/>
      <c r="AL84"/>
      <c r="AM84"/>
      <c r="AN84"/>
      <c r="AO84"/>
      <c r="AP84"/>
      <c r="AQ84"/>
      <c r="AR84"/>
      <c r="AS84"/>
      <c r="AT84"/>
      <c r="AU84"/>
      <c r="AV84"/>
      <c r="AW84"/>
      <c r="AX84"/>
      <c r="AY84"/>
      <c r="AZ84" s="14"/>
    </row>
    <row r="85" spans="5:52" x14ac:dyDescent="0.2">
      <c r="E85" s="13"/>
      <c r="F85"/>
      <c r="G85"/>
      <c r="H85"/>
      <c r="I85"/>
      <c r="J85"/>
      <c r="K85"/>
      <c r="L85"/>
      <c r="M85"/>
      <c r="N85"/>
      <c r="O85"/>
      <c r="P85"/>
      <c r="Q85"/>
      <c r="R85"/>
      <c r="S85"/>
      <c r="T85"/>
      <c r="U85"/>
      <c r="V85"/>
      <c r="W85"/>
      <c r="X85"/>
      <c r="Y85"/>
      <c r="Z85"/>
      <c r="AA85"/>
      <c r="AB85"/>
      <c r="AC85"/>
      <c r="AD85"/>
      <c r="AE85"/>
      <c r="AF85"/>
      <c r="AG85"/>
      <c r="AH85"/>
      <c r="AI85"/>
      <c r="AJ85"/>
      <c r="AK85"/>
      <c r="AL85"/>
      <c r="AM85"/>
      <c r="AN85"/>
      <c r="AO85"/>
      <c r="AP85"/>
      <c r="AQ85"/>
      <c r="AR85"/>
      <c r="AS85"/>
      <c r="AT85"/>
      <c r="AU85"/>
      <c r="AV85"/>
      <c r="AW85"/>
      <c r="AX85"/>
      <c r="AY85"/>
      <c r="AZ85" s="14"/>
    </row>
    <row r="86" spans="5:52" x14ac:dyDescent="0.2">
      <c r="E86" s="13"/>
      <c r="F86"/>
      <c r="G86"/>
      <c r="H86"/>
      <c r="I86"/>
      <c r="J86"/>
      <c r="K86"/>
      <c r="L86"/>
      <c r="M86"/>
      <c r="N86"/>
      <c r="O86"/>
      <c r="P86"/>
      <c r="Q86"/>
      <c r="R86"/>
      <c r="S86"/>
      <c r="T86"/>
      <c r="U86"/>
      <c r="V86"/>
      <c r="W86"/>
      <c r="X86"/>
      <c r="Y86"/>
      <c r="Z86"/>
      <c r="AA86"/>
      <c r="AB86"/>
      <c r="AC86"/>
      <c r="AD86"/>
      <c r="AE86"/>
      <c r="AF86"/>
      <c r="AG86"/>
      <c r="AH86"/>
      <c r="AI86"/>
      <c r="AJ86"/>
      <c r="AK86"/>
      <c r="AL86"/>
      <c r="AM86"/>
      <c r="AN86"/>
      <c r="AO86"/>
      <c r="AP86"/>
      <c r="AQ86"/>
      <c r="AR86"/>
      <c r="AS86"/>
      <c r="AT86"/>
      <c r="AU86"/>
      <c r="AV86"/>
      <c r="AW86"/>
      <c r="AX86"/>
      <c r="AY86"/>
      <c r="AZ86" s="14"/>
    </row>
    <row r="87" spans="5:52" ht="16" thickBot="1" x14ac:dyDescent="0.25">
      <c r="E87" s="15"/>
      <c r="F87" s="16"/>
      <c r="G87" s="16"/>
      <c r="H87" s="16"/>
      <c r="I87" s="16"/>
      <c r="J87" s="16"/>
      <c r="K87" s="16"/>
      <c r="L87" s="16"/>
      <c r="M87" s="16"/>
      <c r="N87" s="16"/>
      <c r="O87" s="16"/>
      <c r="P87" s="16"/>
      <c r="Q87" s="16"/>
      <c r="R87" s="16"/>
      <c r="S87" s="16"/>
      <c r="T87" s="16"/>
      <c r="U87" s="16"/>
      <c r="V87" s="16"/>
      <c r="W87" s="16"/>
      <c r="X87" s="16"/>
      <c r="Y87" s="16"/>
      <c r="Z87" s="16"/>
      <c r="AA87" s="16"/>
      <c r="AB87" s="16"/>
      <c r="AC87" s="16"/>
      <c r="AD87" s="16"/>
      <c r="AE87" s="16"/>
      <c r="AF87" s="16"/>
      <c r="AG87" s="16"/>
      <c r="AH87" s="16"/>
      <c r="AI87" s="16"/>
      <c r="AJ87" s="16"/>
      <c r="AK87" s="16"/>
      <c r="AL87" s="16"/>
      <c r="AM87" s="16"/>
      <c r="AN87" s="16"/>
      <c r="AO87" s="16"/>
      <c r="AP87" s="16"/>
      <c r="AQ87" s="16"/>
      <c r="AR87" s="16"/>
      <c r="AS87" s="16"/>
      <c r="AT87" s="16"/>
      <c r="AU87" s="16"/>
      <c r="AV87" s="16"/>
      <c r="AW87" s="16"/>
      <c r="AX87" s="16"/>
      <c r="AY87" s="16"/>
      <c r="AZ87" s="17"/>
    </row>
  </sheetData>
  <conditionalFormatting sqref="B8:B37">
    <cfRule type="expression" dxfId="4" priority="1">
      <formula>A8=""</formula>
    </cfRule>
  </conditionalFormatting>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12758C-DD7B-441C-AA2D-42F280A3896C}">
  <sheetPr>
    <tabColor theme="9" tint="0.39997558519241921"/>
  </sheetPr>
  <dimension ref="A1:AZ87"/>
  <sheetViews>
    <sheetView workbookViewId="0">
      <selection activeCell="D17" sqref="D17"/>
    </sheetView>
  </sheetViews>
  <sheetFormatPr baseColWidth="10" defaultColWidth="9.1640625" defaultRowHeight="15" x14ac:dyDescent="0.2"/>
  <cols>
    <col min="1" max="1" width="32.83203125" style="5" customWidth="1"/>
    <col min="2" max="2" width="40.6640625" style="5" customWidth="1"/>
    <col min="3" max="16384" width="9.1640625" style="5"/>
  </cols>
  <sheetData>
    <row r="1" spans="1:52" ht="21" thickBot="1" x14ac:dyDescent="0.3">
      <c r="A1" s="96" t="s">
        <v>16</v>
      </c>
    </row>
    <row r="2" spans="1:52" ht="16" thickTop="1" x14ac:dyDescent="0.2">
      <c r="A2" s="152" t="s">
        <v>239</v>
      </c>
      <c r="B2" s="152"/>
      <c r="C2" s="152"/>
    </row>
    <row r="3" spans="1:52" x14ac:dyDescent="0.2">
      <c r="A3" s="5" t="s">
        <v>205</v>
      </c>
    </row>
    <row r="4" spans="1:52" x14ac:dyDescent="0.2">
      <c r="A4" s="153" t="s">
        <v>265</v>
      </c>
      <c r="B4" s="152"/>
      <c r="C4" s="152"/>
      <c r="D4" s="152"/>
      <c r="E4" s="152"/>
      <c r="F4" s="152"/>
      <c r="G4" s="152"/>
      <c r="H4" s="152"/>
      <c r="I4" s="152"/>
      <c r="J4" s="152"/>
      <c r="K4" s="152"/>
      <c r="L4" s="152"/>
    </row>
    <row r="5" spans="1:52" x14ac:dyDescent="0.2">
      <c r="A5" s="5" t="s">
        <v>205</v>
      </c>
    </row>
    <row r="6" spans="1:52" ht="16" thickBot="1" x14ac:dyDescent="0.25">
      <c r="A6" s="97" t="s">
        <v>252</v>
      </c>
    </row>
    <row r="7" spans="1:52" x14ac:dyDescent="0.2">
      <c r="A7" s="107" t="s">
        <v>4</v>
      </c>
      <c r="B7" s="24" t="s">
        <v>16</v>
      </c>
      <c r="C7" s="5" t="s">
        <v>159</v>
      </c>
      <c r="E7" s="10" t="s">
        <v>161</v>
      </c>
      <c r="F7" s="11"/>
      <c r="G7" s="11"/>
      <c r="H7" s="11"/>
      <c r="I7" s="11"/>
      <c r="J7" s="11"/>
      <c r="K7" s="11"/>
      <c r="L7" s="11"/>
      <c r="M7" s="11"/>
      <c r="N7" s="11"/>
      <c r="O7" s="11"/>
      <c r="P7" s="11"/>
      <c r="Q7" s="11"/>
      <c r="R7" s="11"/>
      <c r="S7" s="11"/>
      <c r="T7" s="11"/>
      <c r="U7" s="11"/>
      <c r="V7" s="11"/>
      <c r="W7" s="11"/>
      <c r="X7" s="11"/>
      <c r="Y7" s="11"/>
      <c r="Z7" s="11"/>
      <c r="AA7" s="11"/>
      <c r="AB7" s="11"/>
      <c r="AC7" s="11"/>
      <c r="AD7" s="11"/>
      <c r="AE7" s="11"/>
      <c r="AF7" s="11"/>
      <c r="AG7" s="11"/>
      <c r="AH7" s="11"/>
      <c r="AI7" s="11"/>
      <c r="AJ7" s="11"/>
      <c r="AK7" s="11"/>
      <c r="AL7" s="11"/>
      <c r="AM7" s="11"/>
      <c r="AN7" s="11"/>
      <c r="AO7" s="11"/>
      <c r="AP7" s="11"/>
      <c r="AQ7" s="11"/>
      <c r="AR7" s="11"/>
      <c r="AS7" s="11"/>
      <c r="AT7" s="11"/>
      <c r="AU7" s="11"/>
      <c r="AV7" s="11"/>
      <c r="AW7" s="11"/>
      <c r="AX7" s="11"/>
      <c r="AY7" s="11"/>
      <c r="AZ7" s="12"/>
    </row>
    <row r="8" spans="1:52" x14ac:dyDescent="0.2">
      <c r="A8" s="6">
        <f>'Project Information'!$B$9</f>
        <v>2028</v>
      </c>
      <c r="B8" s="164">
        <v>0</v>
      </c>
      <c r="E8" s="13"/>
      <c r="F8"/>
      <c r="G8"/>
      <c r="H8"/>
      <c r="I8"/>
      <c r="J8"/>
      <c r="K8"/>
      <c r="L8"/>
      <c r="M8"/>
      <c r="N8"/>
      <c r="O8"/>
      <c r="P8"/>
      <c r="Q8"/>
      <c r="R8"/>
      <c r="S8"/>
      <c r="T8"/>
      <c r="U8"/>
      <c r="V8"/>
      <c r="W8"/>
      <c r="X8"/>
      <c r="Y8"/>
      <c r="Z8"/>
      <c r="AA8"/>
      <c r="AB8"/>
      <c r="AC8"/>
      <c r="AD8"/>
      <c r="AE8"/>
      <c r="AF8"/>
      <c r="AG8"/>
      <c r="AH8"/>
      <c r="AI8"/>
      <c r="AJ8"/>
      <c r="AK8"/>
      <c r="AL8"/>
      <c r="AM8"/>
      <c r="AN8"/>
      <c r="AO8"/>
      <c r="AP8"/>
      <c r="AQ8"/>
      <c r="AR8"/>
      <c r="AS8"/>
      <c r="AT8"/>
      <c r="AU8"/>
      <c r="AV8"/>
      <c r="AW8"/>
      <c r="AX8"/>
      <c r="AY8"/>
      <c r="AZ8" s="14"/>
    </row>
    <row r="9" spans="1:52" x14ac:dyDescent="0.2">
      <c r="A9" s="1">
        <f>IF(A8&lt;'Project Information'!B$11,A8+1,"")</f>
        <v>2029</v>
      </c>
      <c r="B9" s="164">
        <v>0</v>
      </c>
      <c r="E9" s="13"/>
      <c r="F9"/>
      <c r="G9"/>
      <c r="H9"/>
      <c r="I9"/>
      <c r="J9"/>
      <c r="K9"/>
      <c r="L9"/>
      <c r="M9"/>
      <c r="N9"/>
      <c r="O9"/>
      <c r="P9"/>
      <c r="Q9"/>
      <c r="R9"/>
      <c r="S9"/>
      <c r="T9"/>
      <c r="U9"/>
      <c r="V9"/>
      <c r="W9"/>
      <c r="X9"/>
      <c r="Y9"/>
      <c r="Z9"/>
      <c r="AA9"/>
      <c r="AB9"/>
      <c r="AC9"/>
      <c r="AD9"/>
      <c r="AE9"/>
      <c r="AF9"/>
      <c r="AG9"/>
      <c r="AH9"/>
      <c r="AI9"/>
      <c r="AJ9"/>
      <c r="AK9"/>
      <c r="AL9"/>
      <c r="AM9"/>
      <c r="AN9"/>
      <c r="AO9"/>
      <c r="AP9"/>
      <c r="AQ9"/>
      <c r="AR9"/>
      <c r="AS9"/>
      <c r="AT9"/>
      <c r="AU9"/>
      <c r="AV9"/>
      <c r="AW9"/>
      <c r="AX9"/>
      <c r="AY9"/>
      <c r="AZ9" s="14"/>
    </row>
    <row r="10" spans="1:52" x14ac:dyDescent="0.2">
      <c r="A10" s="1">
        <f>IF(A9&lt;'Project Information'!B$11,A9+1,"")</f>
        <v>2030</v>
      </c>
      <c r="B10" s="164">
        <v>0</v>
      </c>
      <c r="E10" s="13"/>
      <c r="F10"/>
      <c r="G10"/>
      <c r="H10"/>
      <c r="I10"/>
      <c r="J10"/>
      <c r="K10"/>
      <c r="L10"/>
      <c r="M10"/>
      <c r="N10"/>
      <c r="O10"/>
      <c r="P10"/>
      <c r="Q10"/>
      <c r="R10"/>
      <c r="S10"/>
      <c r="T10"/>
      <c r="U10"/>
      <c r="V10"/>
      <c r="W10"/>
      <c r="X10"/>
      <c r="Y10"/>
      <c r="Z10"/>
      <c r="AA10"/>
      <c r="AB10"/>
      <c r="AC10"/>
      <c r="AD10"/>
      <c r="AE10"/>
      <c r="AF10"/>
      <c r="AG10"/>
      <c r="AH10"/>
      <c r="AI10"/>
      <c r="AJ10"/>
      <c r="AK10"/>
      <c r="AL10"/>
      <c r="AM10"/>
      <c r="AN10"/>
      <c r="AO10"/>
      <c r="AP10"/>
      <c r="AQ10"/>
      <c r="AR10"/>
      <c r="AS10"/>
      <c r="AT10"/>
      <c r="AU10"/>
      <c r="AV10"/>
      <c r="AW10"/>
      <c r="AX10"/>
      <c r="AY10"/>
      <c r="AZ10" s="14"/>
    </row>
    <row r="11" spans="1:52" x14ac:dyDescent="0.2">
      <c r="A11" s="1">
        <f>IF(A10&lt;'Project Information'!B$11,A10+1,"")</f>
        <v>2031</v>
      </c>
      <c r="B11" s="164">
        <v>0</v>
      </c>
      <c r="E11" s="13"/>
      <c r="F11"/>
      <c r="G11"/>
      <c r="H11"/>
      <c r="I11"/>
      <c r="J11"/>
      <c r="K11"/>
      <c r="L11"/>
      <c r="M11"/>
      <c r="N11"/>
      <c r="O11"/>
      <c r="P11"/>
      <c r="Q11"/>
      <c r="R11"/>
      <c r="S11"/>
      <c r="T11"/>
      <c r="U11"/>
      <c r="V11"/>
      <c r="W11"/>
      <c r="X11"/>
      <c r="Y11"/>
      <c r="Z11"/>
      <c r="AA11"/>
      <c r="AB11"/>
      <c r="AC11"/>
      <c r="AD11"/>
      <c r="AE11"/>
      <c r="AF11"/>
      <c r="AG11"/>
      <c r="AH11"/>
      <c r="AI11"/>
      <c r="AJ11"/>
      <c r="AK11"/>
      <c r="AL11"/>
      <c r="AM11"/>
      <c r="AN11"/>
      <c r="AO11"/>
      <c r="AP11"/>
      <c r="AQ11"/>
      <c r="AR11"/>
      <c r="AS11"/>
      <c r="AT11"/>
      <c r="AU11"/>
      <c r="AV11"/>
      <c r="AW11"/>
      <c r="AX11"/>
      <c r="AY11"/>
      <c r="AZ11" s="14"/>
    </row>
    <row r="12" spans="1:52" x14ac:dyDescent="0.2">
      <c r="A12" s="1">
        <f>IF(A11&lt;'Project Information'!B$11,A11+1,"")</f>
        <v>2032</v>
      </c>
      <c r="B12" s="164">
        <v>0</v>
      </c>
      <c r="E12" s="13"/>
      <c r="F12"/>
      <c r="G12"/>
      <c r="H12"/>
      <c r="I12"/>
      <c r="J12"/>
      <c r="K12"/>
      <c r="L12"/>
      <c r="M12"/>
      <c r="N12"/>
      <c r="O12"/>
      <c r="P12"/>
      <c r="Q12"/>
      <c r="R12"/>
      <c r="S12"/>
      <c r="T12"/>
      <c r="U12"/>
      <c r="V12"/>
      <c r="W12"/>
      <c r="X12"/>
      <c r="Y12"/>
      <c r="Z12"/>
      <c r="AA12"/>
      <c r="AB12"/>
      <c r="AC12"/>
      <c r="AD12"/>
      <c r="AE12"/>
      <c r="AF12"/>
      <c r="AG12"/>
      <c r="AH12"/>
      <c r="AI12"/>
      <c r="AJ12"/>
      <c r="AK12"/>
      <c r="AL12"/>
      <c r="AM12"/>
      <c r="AN12"/>
      <c r="AO12"/>
      <c r="AP12"/>
      <c r="AQ12"/>
      <c r="AR12"/>
      <c r="AS12"/>
      <c r="AT12"/>
      <c r="AU12"/>
      <c r="AV12"/>
      <c r="AW12"/>
      <c r="AX12"/>
      <c r="AY12"/>
      <c r="AZ12" s="14"/>
    </row>
    <row r="13" spans="1:52" x14ac:dyDescent="0.2">
      <c r="A13" s="1">
        <f>IF(A12&lt;'Project Information'!B$11,A12+1,"")</f>
        <v>2033</v>
      </c>
      <c r="B13" s="164">
        <v>0</v>
      </c>
      <c r="E13" s="13"/>
      <c r="F13"/>
      <c r="G13"/>
      <c r="H13"/>
      <c r="I13"/>
      <c r="J13"/>
      <c r="K13"/>
      <c r="L13"/>
      <c r="M13"/>
      <c r="N13"/>
      <c r="O13"/>
      <c r="P13"/>
      <c r="Q13"/>
      <c r="R13"/>
      <c r="S13"/>
      <c r="T13"/>
      <c r="U13"/>
      <c r="V13"/>
      <c r="W13"/>
      <c r="X13"/>
      <c r="Y13"/>
      <c r="Z13"/>
      <c r="AA13"/>
      <c r="AB13"/>
      <c r="AC13"/>
      <c r="AD13"/>
      <c r="AE13"/>
      <c r="AF13"/>
      <c r="AG13"/>
      <c r="AH13"/>
      <c r="AI13"/>
      <c r="AJ13"/>
      <c r="AK13"/>
      <c r="AL13"/>
      <c r="AM13"/>
      <c r="AN13"/>
      <c r="AO13"/>
      <c r="AP13"/>
      <c r="AQ13"/>
      <c r="AR13"/>
      <c r="AS13"/>
      <c r="AT13"/>
      <c r="AU13"/>
      <c r="AV13"/>
      <c r="AW13"/>
      <c r="AX13"/>
      <c r="AY13"/>
      <c r="AZ13" s="14"/>
    </row>
    <row r="14" spans="1:52" x14ac:dyDescent="0.2">
      <c r="A14" s="1">
        <f>IF(A13&lt;'Project Information'!B$11,A13+1,"")</f>
        <v>2034</v>
      </c>
      <c r="B14" s="164">
        <v>0</v>
      </c>
      <c r="E14" s="13"/>
      <c r="F14"/>
      <c r="G14"/>
      <c r="H14"/>
      <c r="I14"/>
      <c r="J14"/>
      <c r="K14"/>
      <c r="L14"/>
      <c r="M14"/>
      <c r="N14"/>
      <c r="O14"/>
      <c r="P14"/>
      <c r="Q14"/>
      <c r="R14"/>
      <c r="S14"/>
      <c r="T14"/>
      <c r="U14"/>
      <c r="V14"/>
      <c r="W14"/>
      <c r="X14"/>
      <c r="Y14"/>
      <c r="Z14"/>
      <c r="AA14"/>
      <c r="AB14"/>
      <c r="AC14"/>
      <c r="AD14"/>
      <c r="AE14"/>
      <c r="AF14"/>
      <c r="AG14"/>
      <c r="AH14"/>
      <c r="AI14"/>
      <c r="AJ14"/>
      <c r="AK14"/>
      <c r="AL14"/>
      <c r="AM14"/>
      <c r="AN14"/>
      <c r="AO14"/>
      <c r="AP14"/>
      <c r="AQ14"/>
      <c r="AR14"/>
      <c r="AS14"/>
      <c r="AT14"/>
      <c r="AU14"/>
      <c r="AV14"/>
      <c r="AW14"/>
      <c r="AX14"/>
      <c r="AY14"/>
      <c r="AZ14" s="14"/>
    </row>
    <row r="15" spans="1:52" x14ac:dyDescent="0.2">
      <c r="A15" s="1">
        <f>IF(A14&lt;'Project Information'!B$11,A14+1,"")</f>
        <v>2035</v>
      </c>
      <c r="B15" s="164">
        <v>0</v>
      </c>
      <c r="E15" s="13"/>
      <c r="F15"/>
      <c r="G15"/>
      <c r="H15"/>
      <c r="I15"/>
      <c r="J15"/>
      <c r="K15"/>
      <c r="L15"/>
      <c r="M15"/>
      <c r="N15"/>
      <c r="O15"/>
      <c r="P15"/>
      <c r="Q15"/>
      <c r="R15"/>
      <c r="S15"/>
      <c r="T15"/>
      <c r="U15"/>
      <c r="V15"/>
      <c r="W15"/>
      <c r="X15"/>
      <c r="Y15"/>
      <c r="Z15"/>
      <c r="AA15"/>
      <c r="AB15"/>
      <c r="AC15"/>
      <c r="AD15"/>
      <c r="AE15"/>
      <c r="AF15"/>
      <c r="AG15"/>
      <c r="AH15"/>
      <c r="AI15"/>
      <c r="AJ15"/>
      <c r="AK15"/>
      <c r="AL15"/>
      <c r="AM15"/>
      <c r="AN15"/>
      <c r="AO15"/>
      <c r="AP15"/>
      <c r="AQ15"/>
      <c r="AR15"/>
      <c r="AS15"/>
      <c r="AT15"/>
      <c r="AU15"/>
      <c r="AV15"/>
      <c r="AW15"/>
      <c r="AX15"/>
      <c r="AY15"/>
      <c r="AZ15" s="14"/>
    </row>
    <row r="16" spans="1:52" x14ac:dyDescent="0.2">
      <c r="A16" s="1">
        <f>IF(A15&lt;'Project Information'!B$11,A15+1,"")</f>
        <v>2036</v>
      </c>
      <c r="B16" s="164">
        <v>0</v>
      </c>
      <c r="E16" s="13"/>
      <c r="F16"/>
      <c r="G16"/>
      <c r="H16"/>
      <c r="I16"/>
      <c r="J16"/>
      <c r="K16"/>
      <c r="L16"/>
      <c r="M16"/>
      <c r="N16"/>
      <c r="O16"/>
      <c r="P16"/>
      <c r="Q16"/>
      <c r="R16"/>
      <c r="S16"/>
      <c r="T16"/>
      <c r="U16"/>
      <c r="V16"/>
      <c r="W16"/>
      <c r="X16"/>
      <c r="Y16"/>
      <c r="Z16"/>
      <c r="AA16"/>
      <c r="AB16"/>
      <c r="AC16"/>
      <c r="AD16"/>
      <c r="AE16"/>
      <c r="AF16"/>
      <c r="AG16"/>
      <c r="AH16"/>
      <c r="AI16"/>
      <c r="AJ16"/>
      <c r="AK16"/>
      <c r="AL16"/>
      <c r="AM16"/>
      <c r="AN16"/>
      <c r="AO16"/>
      <c r="AP16"/>
      <c r="AQ16"/>
      <c r="AR16"/>
      <c r="AS16"/>
      <c r="AT16"/>
      <c r="AU16"/>
      <c r="AV16"/>
      <c r="AW16"/>
      <c r="AX16"/>
      <c r="AY16"/>
      <c r="AZ16" s="14"/>
    </row>
    <row r="17" spans="1:52" x14ac:dyDescent="0.2">
      <c r="A17" s="1">
        <f>IF(A16&lt;'Project Information'!B$11,A16+1,"")</f>
        <v>2037</v>
      </c>
      <c r="B17" s="164">
        <v>0</v>
      </c>
      <c r="E17" s="13"/>
      <c r="F17"/>
      <c r="G17"/>
      <c r="H17"/>
      <c r="I17"/>
      <c r="J17"/>
      <c r="K17"/>
      <c r="L17"/>
      <c r="M17"/>
      <c r="N17"/>
      <c r="O17"/>
      <c r="P17"/>
      <c r="Q17"/>
      <c r="R17"/>
      <c r="S17"/>
      <c r="T17"/>
      <c r="U17"/>
      <c r="V17"/>
      <c r="W17"/>
      <c r="X17"/>
      <c r="Y17"/>
      <c r="Z17"/>
      <c r="AA17"/>
      <c r="AB17"/>
      <c r="AC17"/>
      <c r="AD17"/>
      <c r="AE17"/>
      <c r="AF17"/>
      <c r="AG17"/>
      <c r="AH17"/>
      <c r="AI17"/>
      <c r="AJ17"/>
      <c r="AK17"/>
      <c r="AL17"/>
      <c r="AM17"/>
      <c r="AN17"/>
      <c r="AO17"/>
      <c r="AP17"/>
      <c r="AQ17"/>
      <c r="AR17"/>
      <c r="AS17"/>
      <c r="AT17"/>
      <c r="AU17"/>
      <c r="AV17"/>
      <c r="AW17"/>
      <c r="AX17"/>
      <c r="AY17"/>
      <c r="AZ17" s="14"/>
    </row>
    <row r="18" spans="1:52" x14ac:dyDescent="0.2">
      <c r="A18" s="1">
        <f>IF(A17&lt;'Project Information'!B$11,A17+1,"")</f>
        <v>2038</v>
      </c>
      <c r="B18" s="164">
        <v>0</v>
      </c>
      <c r="E18" s="13"/>
      <c r="F18"/>
      <c r="G18"/>
      <c r="H18"/>
      <c r="I18"/>
      <c r="J18"/>
      <c r="K18"/>
      <c r="L18"/>
      <c r="M18"/>
      <c r="N18"/>
      <c r="O18"/>
      <c r="P18"/>
      <c r="Q18"/>
      <c r="R18"/>
      <c r="S18"/>
      <c r="T18"/>
      <c r="U18"/>
      <c r="V18"/>
      <c r="W18"/>
      <c r="X18"/>
      <c r="Y18"/>
      <c r="Z18"/>
      <c r="AA18"/>
      <c r="AB18"/>
      <c r="AC18"/>
      <c r="AD18"/>
      <c r="AE18"/>
      <c r="AF18"/>
      <c r="AG18"/>
      <c r="AH18"/>
      <c r="AI18"/>
      <c r="AJ18"/>
      <c r="AK18"/>
      <c r="AL18"/>
      <c r="AM18"/>
      <c r="AN18"/>
      <c r="AO18"/>
      <c r="AP18"/>
      <c r="AQ18"/>
      <c r="AR18"/>
      <c r="AS18"/>
      <c r="AT18"/>
      <c r="AU18"/>
      <c r="AV18"/>
      <c r="AW18"/>
      <c r="AX18"/>
      <c r="AY18"/>
      <c r="AZ18" s="14"/>
    </row>
    <row r="19" spans="1:52" x14ac:dyDescent="0.2">
      <c r="A19" s="1">
        <f>IF(A18&lt;'Project Information'!B$11,A18+1,"")</f>
        <v>2039</v>
      </c>
      <c r="B19" s="164">
        <v>0</v>
      </c>
      <c r="E19" s="13"/>
      <c r="F19"/>
      <c r="G19"/>
      <c r="H19"/>
      <c r="I19"/>
      <c r="J19"/>
      <c r="K19"/>
      <c r="L19"/>
      <c r="M19"/>
      <c r="N19"/>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s="14"/>
    </row>
    <row r="20" spans="1:52" x14ac:dyDescent="0.2">
      <c r="A20" s="1">
        <f>IF(A19&lt;'Project Information'!B$11,A19+1,"")</f>
        <v>2040</v>
      </c>
      <c r="B20" s="164">
        <v>0</v>
      </c>
      <c r="E20" s="13"/>
      <c r="F20"/>
      <c r="G20"/>
      <c r="H20"/>
      <c r="I20"/>
      <c r="J20"/>
      <c r="K20"/>
      <c r="L20"/>
      <c r="M20"/>
      <c r="N20"/>
      <c r="O20"/>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s="14"/>
    </row>
    <row r="21" spans="1:52" x14ac:dyDescent="0.2">
      <c r="A21" s="1">
        <f>IF(A20&lt;'Project Information'!B$11,A20+1,"")</f>
        <v>2041</v>
      </c>
      <c r="B21" s="164">
        <v>0</v>
      </c>
      <c r="E21" s="13"/>
      <c r="F21"/>
      <c r="G21"/>
      <c r="H21"/>
      <c r="I21"/>
      <c r="J21"/>
      <c r="K21"/>
      <c r="L21"/>
      <c r="M21"/>
      <c r="N21"/>
      <c r="O21"/>
      <c r="P21"/>
      <c r="Q21"/>
      <c r="R21"/>
      <c r="S21"/>
      <c r="T21"/>
      <c r="U21"/>
      <c r="V21"/>
      <c r="W21"/>
      <c r="X21"/>
      <c r="Y21"/>
      <c r="Z21"/>
      <c r="AA21"/>
      <c r="AB21"/>
      <c r="AC21"/>
      <c r="AD21"/>
      <c r="AE21"/>
      <c r="AF21"/>
      <c r="AG21"/>
      <c r="AH21"/>
      <c r="AI21"/>
      <c r="AJ21"/>
      <c r="AK21"/>
      <c r="AL21"/>
      <c r="AM21"/>
      <c r="AN21"/>
      <c r="AO21"/>
      <c r="AP21"/>
      <c r="AQ21"/>
      <c r="AR21"/>
      <c r="AS21"/>
      <c r="AT21"/>
      <c r="AU21"/>
      <c r="AV21"/>
      <c r="AW21"/>
      <c r="AX21"/>
      <c r="AY21"/>
      <c r="AZ21" s="14"/>
    </row>
    <row r="22" spans="1:52" x14ac:dyDescent="0.2">
      <c r="A22" s="1">
        <f>IF(A21&lt;'Project Information'!B$11,A21+1,"")</f>
        <v>2042</v>
      </c>
      <c r="B22" s="164">
        <v>0</v>
      </c>
      <c r="E22" s="13"/>
      <c r="F22"/>
      <c r="G22"/>
      <c r="H22"/>
      <c r="I22"/>
      <c r="J22"/>
      <c r="K22"/>
      <c r="L22"/>
      <c r="M22"/>
      <c r="N22"/>
      <c r="O22"/>
      <c r="P22"/>
      <c r="Q22"/>
      <c r="R22"/>
      <c r="S22"/>
      <c r="T22"/>
      <c r="U22"/>
      <c r="V22"/>
      <c r="W22"/>
      <c r="X22"/>
      <c r="Y22"/>
      <c r="Z22"/>
      <c r="AA22"/>
      <c r="AB22"/>
      <c r="AC22"/>
      <c r="AD22"/>
      <c r="AE22"/>
      <c r="AF22"/>
      <c r="AG22"/>
      <c r="AH22"/>
      <c r="AI22"/>
      <c r="AJ22"/>
      <c r="AK22"/>
      <c r="AL22"/>
      <c r="AM22"/>
      <c r="AN22"/>
      <c r="AO22"/>
      <c r="AP22"/>
      <c r="AQ22"/>
      <c r="AR22"/>
      <c r="AS22"/>
      <c r="AT22"/>
      <c r="AU22"/>
      <c r="AV22"/>
      <c r="AW22"/>
      <c r="AX22"/>
      <c r="AY22"/>
      <c r="AZ22" s="14"/>
    </row>
    <row r="23" spans="1:52" x14ac:dyDescent="0.2">
      <c r="A23" s="1">
        <f>IF(A22&lt;'Project Information'!B$11,A22+1,"")</f>
        <v>2043</v>
      </c>
      <c r="B23" s="164">
        <v>0</v>
      </c>
      <c r="E23" s="13"/>
      <c r="F23"/>
      <c r="G23"/>
      <c r="H23"/>
      <c r="I23"/>
      <c r="J23"/>
      <c r="K23"/>
      <c r="L23"/>
      <c r="M23"/>
      <c r="N23"/>
      <c r="O23"/>
      <c r="P23"/>
      <c r="Q23"/>
      <c r="R23"/>
      <c r="S23"/>
      <c r="T23"/>
      <c r="U23"/>
      <c r="V23"/>
      <c r="W23"/>
      <c r="X23"/>
      <c r="Y23"/>
      <c r="Z23"/>
      <c r="AA23"/>
      <c r="AB23"/>
      <c r="AC23"/>
      <c r="AD23"/>
      <c r="AE23"/>
      <c r="AF23"/>
      <c r="AG23"/>
      <c r="AH23"/>
      <c r="AI23"/>
      <c r="AJ23"/>
      <c r="AK23"/>
      <c r="AL23"/>
      <c r="AM23"/>
      <c r="AN23"/>
      <c r="AO23"/>
      <c r="AP23"/>
      <c r="AQ23"/>
      <c r="AR23"/>
      <c r="AS23"/>
      <c r="AT23"/>
      <c r="AU23"/>
      <c r="AV23"/>
      <c r="AW23"/>
      <c r="AX23"/>
      <c r="AY23"/>
      <c r="AZ23" s="14"/>
    </row>
    <row r="24" spans="1:52" x14ac:dyDescent="0.2">
      <c r="A24" s="1">
        <f>IF(A23&lt;'Project Information'!B$11,A23+1,"")</f>
        <v>2044</v>
      </c>
      <c r="B24" s="164">
        <v>0</v>
      </c>
      <c r="E24" s="13"/>
      <c r="F24"/>
      <c r="G24"/>
      <c r="H24"/>
      <c r="I24"/>
      <c r="J24"/>
      <c r="K24"/>
      <c r="L24"/>
      <c r="M24"/>
      <c r="N24"/>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s="14"/>
    </row>
    <row r="25" spans="1:52" x14ac:dyDescent="0.2">
      <c r="A25" s="1">
        <f>IF(A24&lt;'Project Information'!B$11,A24+1,"")</f>
        <v>2045</v>
      </c>
      <c r="B25" s="164">
        <v>0</v>
      </c>
      <c r="E25" s="13"/>
      <c r="F25"/>
      <c r="G25"/>
      <c r="H25"/>
      <c r="I25"/>
      <c r="J25"/>
      <c r="K25"/>
      <c r="L25"/>
      <c r="M25"/>
      <c r="N25"/>
      <c r="O25"/>
      <c r="P25"/>
      <c r="Q25"/>
      <c r="R25"/>
      <c r="S25"/>
      <c r="T25"/>
      <c r="U25"/>
      <c r="V25"/>
      <c r="W25"/>
      <c r="X25"/>
      <c r="Y25"/>
      <c r="Z25"/>
      <c r="AA25"/>
      <c r="AB25"/>
      <c r="AC25"/>
      <c r="AD25"/>
      <c r="AE25"/>
      <c r="AF25"/>
      <c r="AG25"/>
      <c r="AH25"/>
      <c r="AI25"/>
      <c r="AJ25"/>
      <c r="AK25"/>
      <c r="AL25"/>
      <c r="AM25"/>
      <c r="AN25"/>
      <c r="AO25"/>
      <c r="AP25"/>
      <c r="AQ25"/>
      <c r="AR25"/>
      <c r="AS25"/>
      <c r="AT25"/>
      <c r="AU25"/>
      <c r="AV25"/>
      <c r="AW25"/>
      <c r="AX25"/>
      <c r="AY25"/>
      <c r="AZ25" s="14"/>
    </row>
    <row r="26" spans="1:52" x14ac:dyDescent="0.2">
      <c r="A26" s="1">
        <f>IF(A25&lt;'Project Information'!B$11,A25+1,"")</f>
        <v>2046</v>
      </c>
      <c r="B26" s="164">
        <v>0</v>
      </c>
      <c r="E26" s="13"/>
      <c r="F26"/>
      <c r="G26"/>
      <c r="H26"/>
      <c r="I26"/>
      <c r="J26"/>
      <c r="K26"/>
      <c r="L26"/>
      <c r="M26"/>
      <c r="N26"/>
      <c r="O26"/>
      <c r="P26"/>
      <c r="Q26"/>
      <c r="R26"/>
      <c r="S26"/>
      <c r="T26"/>
      <c r="U26"/>
      <c r="V26"/>
      <c r="W26"/>
      <c r="X26"/>
      <c r="Y26"/>
      <c r="Z26"/>
      <c r="AA26"/>
      <c r="AB26"/>
      <c r="AC26"/>
      <c r="AD26"/>
      <c r="AE26"/>
      <c r="AF26"/>
      <c r="AG26"/>
      <c r="AH26"/>
      <c r="AI26"/>
      <c r="AJ26"/>
      <c r="AK26"/>
      <c r="AL26"/>
      <c r="AM26"/>
      <c r="AN26"/>
      <c r="AO26"/>
      <c r="AP26"/>
      <c r="AQ26"/>
      <c r="AR26"/>
      <c r="AS26"/>
      <c r="AT26"/>
      <c r="AU26"/>
      <c r="AV26"/>
      <c r="AW26"/>
      <c r="AX26"/>
      <c r="AY26"/>
      <c r="AZ26" s="14"/>
    </row>
    <row r="27" spans="1:52" x14ac:dyDescent="0.2">
      <c r="A27" s="1">
        <f>IF(A26&lt;'Project Information'!B$11,A26+1,"")</f>
        <v>2047</v>
      </c>
      <c r="B27" s="164">
        <v>0</v>
      </c>
      <c r="E27" s="13"/>
      <c r="F27"/>
      <c r="G27"/>
      <c r="H27"/>
      <c r="I27"/>
      <c r="J27"/>
      <c r="K27"/>
      <c r="L27"/>
      <c r="M27"/>
      <c r="N27"/>
      <c r="O27"/>
      <c r="P27"/>
      <c r="Q27"/>
      <c r="R27"/>
      <c r="S27"/>
      <c r="T27"/>
      <c r="U27"/>
      <c r="V27"/>
      <c r="W27"/>
      <c r="X27"/>
      <c r="Y27"/>
      <c r="Z27"/>
      <c r="AA27"/>
      <c r="AB27"/>
      <c r="AC27"/>
      <c r="AD27"/>
      <c r="AE27"/>
      <c r="AF27"/>
      <c r="AG27"/>
      <c r="AH27"/>
      <c r="AI27"/>
      <c r="AJ27"/>
      <c r="AK27"/>
      <c r="AL27"/>
      <c r="AM27"/>
      <c r="AN27"/>
      <c r="AO27"/>
      <c r="AP27"/>
      <c r="AQ27"/>
      <c r="AR27"/>
      <c r="AS27"/>
      <c r="AT27"/>
      <c r="AU27"/>
      <c r="AV27"/>
      <c r="AW27"/>
      <c r="AX27"/>
      <c r="AY27"/>
      <c r="AZ27" s="14"/>
    </row>
    <row r="28" spans="1:52" x14ac:dyDescent="0.2">
      <c r="A28" s="1" t="str">
        <f>IF(A27&lt;'Project Information'!B$11,A27+1,"")</f>
        <v/>
      </c>
      <c r="B28" s="164">
        <v>0</v>
      </c>
      <c r="E28" s="13"/>
      <c r="F28"/>
      <c r="G28"/>
      <c r="H28"/>
      <c r="I28"/>
      <c r="J28"/>
      <c r="K28"/>
      <c r="L28"/>
      <c r="M28"/>
      <c r="N28"/>
      <c r="O28"/>
      <c r="P28"/>
      <c r="Q28"/>
      <c r="R28"/>
      <c r="S28"/>
      <c r="T28"/>
      <c r="U28"/>
      <c r="V28"/>
      <c r="W28"/>
      <c r="X28"/>
      <c r="Y28"/>
      <c r="Z28"/>
      <c r="AA28"/>
      <c r="AB28"/>
      <c r="AC28"/>
      <c r="AD28"/>
      <c r="AE28"/>
      <c r="AF28"/>
      <c r="AG28"/>
      <c r="AH28"/>
      <c r="AI28"/>
      <c r="AJ28"/>
      <c r="AK28"/>
      <c r="AL28"/>
      <c r="AM28"/>
      <c r="AN28"/>
      <c r="AO28"/>
      <c r="AP28"/>
      <c r="AQ28"/>
      <c r="AR28"/>
      <c r="AS28"/>
      <c r="AT28"/>
      <c r="AU28"/>
      <c r="AV28"/>
      <c r="AW28"/>
      <c r="AX28"/>
      <c r="AY28"/>
      <c r="AZ28" s="14"/>
    </row>
    <row r="29" spans="1:52" x14ac:dyDescent="0.2">
      <c r="A29" s="1" t="str">
        <f>IF(A28&lt;'Project Information'!B$11,A28+1,"")</f>
        <v/>
      </c>
      <c r="B29" s="164">
        <v>0</v>
      </c>
      <c r="E29" s="13"/>
      <c r="F29"/>
      <c r="G29"/>
      <c r="H29"/>
      <c r="I29"/>
      <c r="J29"/>
      <c r="K29"/>
      <c r="L29"/>
      <c r="M29"/>
      <c r="N29"/>
      <c r="O29"/>
      <c r="P29"/>
      <c r="Q29"/>
      <c r="R29"/>
      <c r="S29"/>
      <c r="T29"/>
      <c r="U29"/>
      <c r="V29"/>
      <c r="W29"/>
      <c r="X29"/>
      <c r="Y29"/>
      <c r="Z29"/>
      <c r="AA29"/>
      <c r="AB29"/>
      <c r="AC29"/>
      <c r="AD29"/>
      <c r="AE29"/>
      <c r="AF29"/>
      <c r="AG29"/>
      <c r="AH29"/>
      <c r="AI29"/>
      <c r="AJ29"/>
      <c r="AK29"/>
      <c r="AL29"/>
      <c r="AM29"/>
      <c r="AN29"/>
      <c r="AO29"/>
      <c r="AP29"/>
      <c r="AQ29"/>
      <c r="AR29"/>
      <c r="AS29"/>
      <c r="AT29"/>
      <c r="AU29"/>
      <c r="AV29"/>
      <c r="AW29"/>
      <c r="AX29"/>
      <c r="AY29"/>
      <c r="AZ29" s="14"/>
    </row>
    <row r="30" spans="1:52" x14ac:dyDescent="0.2">
      <c r="A30" s="1" t="str">
        <f>IF(A29&lt;'Project Information'!B$11,A29+1,"")</f>
        <v/>
      </c>
      <c r="B30" s="164">
        <v>0</v>
      </c>
      <c r="E30" s="13"/>
      <c r="F30"/>
      <c r="G30"/>
      <c r="H30"/>
      <c r="I30"/>
      <c r="J30"/>
      <c r="K30"/>
      <c r="L30"/>
      <c r="M30"/>
      <c r="N30"/>
      <c r="O30"/>
      <c r="P30"/>
      <c r="Q30"/>
      <c r="R30"/>
      <c r="S30"/>
      <c r="T30"/>
      <c r="U30"/>
      <c r="V30"/>
      <c r="W30"/>
      <c r="X30"/>
      <c r="Y30"/>
      <c r="Z30"/>
      <c r="AA30"/>
      <c r="AB30"/>
      <c r="AC30"/>
      <c r="AD30"/>
      <c r="AE30"/>
      <c r="AF30"/>
      <c r="AG30"/>
      <c r="AH30"/>
      <c r="AI30"/>
      <c r="AJ30"/>
      <c r="AK30"/>
      <c r="AL30"/>
      <c r="AM30"/>
      <c r="AN30"/>
      <c r="AO30"/>
      <c r="AP30"/>
      <c r="AQ30"/>
      <c r="AR30"/>
      <c r="AS30"/>
      <c r="AT30"/>
      <c r="AU30"/>
      <c r="AV30"/>
      <c r="AW30"/>
      <c r="AX30"/>
      <c r="AY30"/>
      <c r="AZ30" s="14"/>
    </row>
    <row r="31" spans="1:52" x14ac:dyDescent="0.2">
      <c r="A31" s="1" t="str">
        <f>IF(A30&lt;'Project Information'!B$11,A30+1,"")</f>
        <v/>
      </c>
      <c r="B31" s="164">
        <v>0</v>
      </c>
      <c r="E31" s="13"/>
      <c r="F31"/>
      <c r="G31"/>
      <c r="H31"/>
      <c r="I31"/>
      <c r="J31"/>
      <c r="K31"/>
      <c r="L31"/>
      <c r="M31"/>
      <c r="N31"/>
      <c r="O31"/>
      <c r="P31"/>
      <c r="Q31"/>
      <c r="R31"/>
      <c r="S31"/>
      <c r="T31"/>
      <c r="U31"/>
      <c r="V31"/>
      <c r="W31"/>
      <c r="X31"/>
      <c r="Y31"/>
      <c r="Z31"/>
      <c r="AA31"/>
      <c r="AB31"/>
      <c r="AC31"/>
      <c r="AD31"/>
      <c r="AE31"/>
      <c r="AF31"/>
      <c r="AG31"/>
      <c r="AH31"/>
      <c r="AI31"/>
      <c r="AJ31"/>
      <c r="AK31"/>
      <c r="AL31"/>
      <c r="AM31"/>
      <c r="AN31"/>
      <c r="AO31"/>
      <c r="AP31"/>
      <c r="AQ31"/>
      <c r="AR31"/>
      <c r="AS31"/>
      <c r="AT31"/>
      <c r="AU31"/>
      <c r="AV31"/>
      <c r="AW31"/>
      <c r="AX31"/>
      <c r="AY31"/>
      <c r="AZ31" s="14"/>
    </row>
    <row r="32" spans="1:52" x14ac:dyDescent="0.2">
      <c r="A32" s="1" t="str">
        <f>IF(A31&lt;'Project Information'!B$11,A31+1,"")</f>
        <v/>
      </c>
      <c r="B32" s="164">
        <v>0</v>
      </c>
      <c r="E32" s="13"/>
      <c r="F32"/>
      <c r="G32"/>
      <c r="H32"/>
      <c r="I32"/>
      <c r="J32"/>
      <c r="K32"/>
      <c r="L32"/>
      <c r="M32"/>
      <c r="N32"/>
      <c r="O32"/>
      <c r="P32"/>
      <c r="Q32"/>
      <c r="R32"/>
      <c r="S32"/>
      <c r="T32"/>
      <c r="U32"/>
      <c r="V32"/>
      <c r="W32"/>
      <c r="X32"/>
      <c r="Y32"/>
      <c r="Z32"/>
      <c r="AA32"/>
      <c r="AB32"/>
      <c r="AC32"/>
      <c r="AD32"/>
      <c r="AE32"/>
      <c r="AF32"/>
      <c r="AG32"/>
      <c r="AH32"/>
      <c r="AI32"/>
      <c r="AJ32"/>
      <c r="AK32"/>
      <c r="AL32"/>
      <c r="AM32"/>
      <c r="AN32"/>
      <c r="AO32"/>
      <c r="AP32"/>
      <c r="AQ32"/>
      <c r="AR32"/>
      <c r="AS32"/>
      <c r="AT32"/>
      <c r="AU32"/>
      <c r="AV32"/>
      <c r="AW32"/>
      <c r="AX32"/>
      <c r="AY32"/>
      <c r="AZ32" s="14"/>
    </row>
    <row r="33" spans="1:52" x14ac:dyDescent="0.2">
      <c r="A33" s="1" t="str">
        <f>IF(A32&lt;'Project Information'!B$11,A32+1,"")</f>
        <v/>
      </c>
      <c r="B33" s="164">
        <v>0</v>
      </c>
      <c r="E33" s="13"/>
      <c r="F33"/>
      <c r="G33"/>
      <c r="H33"/>
      <c r="I33"/>
      <c r="J33"/>
      <c r="K33"/>
      <c r="L33"/>
      <c r="M33"/>
      <c r="N33"/>
      <c r="O33"/>
      <c r="P33"/>
      <c r="Q33"/>
      <c r="R33"/>
      <c r="S33"/>
      <c r="T33"/>
      <c r="U33"/>
      <c r="V33"/>
      <c r="W33"/>
      <c r="X33"/>
      <c r="Y33"/>
      <c r="Z33"/>
      <c r="AA33"/>
      <c r="AB33"/>
      <c r="AC33"/>
      <c r="AD33"/>
      <c r="AE33"/>
      <c r="AF33"/>
      <c r="AG33"/>
      <c r="AH33"/>
      <c r="AI33"/>
      <c r="AJ33"/>
      <c r="AK33"/>
      <c r="AL33"/>
      <c r="AM33"/>
      <c r="AN33"/>
      <c r="AO33"/>
      <c r="AP33"/>
      <c r="AQ33"/>
      <c r="AR33"/>
      <c r="AS33"/>
      <c r="AT33"/>
      <c r="AU33"/>
      <c r="AV33"/>
      <c r="AW33"/>
      <c r="AX33"/>
      <c r="AY33"/>
      <c r="AZ33" s="14"/>
    </row>
    <row r="34" spans="1:52" x14ac:dyDescent="0.2">
      <c r="A34" s="1" t="str">
        <f>IF(A33&lt;'Project Information'!B$11,A33+1,"")</f>
        <v/>
      </c>
      <c r="B34" s="164">
        <v>0</v>
      </c>
      <c r="E34" s="13"/>
      <c r="F34"/>
      <c r="G34"/>
      <c r="H34"/>
      <c r="I34"/>
      <c r="J34"/>
      <c r="K34"/>
      <c r="L34"/>
      <c r="M34"/>
      <c r="N34"/>
      <c r="O34"/>
      <c r="P34"/>
      <c r="Q34"/>
      <c r="R34"/>
      <c r="S34"/>
      <c r="T34"/>
      <c r="U34"/>
      <c r="V34"/>
      <c r="W34"/>
      <c r="X34"/>
      <c r="Y34"/>
      <c r="Z34"/>
      <c r="AA34"/>
      <c r="AB34"/>
      <c r="AC34"/>
      <c r="AD34"/>
      <c r="AE34"/>
      <c r="AF34"/>
      <c r="AG34"/>
      <c r="AH34"/>
      <c r="AI34"/>
      <c r="AJ34"/>
      <c r="AK34"/>
      <c r="AL34"/>
      <c r="AM34"/>
      <c r="AN34"/>
      <c r="AO34"/>
      <c r="AP34"/>
      <c r="AQ34"/>
      <c r="AR34"/>
      <c r="AS34"/>
      <c r="AT34"/>
      <c r="AU34"/>
      <c r="AV34"/>
      <c r="AW34"/>
      <c r="AX34"/>
      <c r="AY34"/>
      <c r="AZ34" s="14"/>
    </row>
    <row r="35" spans="1:52" x14ac:dyDescent="0.2">
      <c r="A35" s="1" t="str">
        <f>IF(A34&lt;'Project Information'!B$11,A34+1,"")</f>
        <v/>
      </c>
      <c r="B35" s="164">
        <v>0</v>
      </c>
      <c r="E35" s="13"/>
      <c r="F35"/>
      <c r="G35"/>
      <c r="H35"/>
      <c r="I35"/>
      <c r="J35"/>
      <c r="K35"/>
      <c r="L35"/>
      <c r="M35"/>
      <c r="N35"/>
      <c r="O35"/>
      <c r="P35"/>
      <c r="Q35"/>
      <c r="R35"/>
      <c r="S35"/>
      <c r="T35"/>
      <c r="U35"/>
      <c r="V35"/>
      <c r="W35"/>
      <c r="X35"/>
      <c r="Y35"/>
      <c r="Z35"/>
      <c r="AA35"/>
      <c r="AB35"/>
      <c r="AC35"/>
      <c r="AD35"/>
      <c r="AE35"/>
      <c r="AF35"/>
      <c r="AG35"/>
      <c r="AH35"/>
      <c r="AI35"/>
      <c r="AJ35"/>
      <c r="AK35"/>
      <c r="AL35"/>
      <c r="AM35"/>
      <c r="AN35"/>
      <c r="AO35"/>
      <c r="AP35"/>
      <c r="AQ35"/>
      <c r="AR35"/>
      <c r="AS35"/>
      <c r="AT35"/>
      <c r="AU35"/>
      <c r="AV35"/>
      <c r="AW35"/>
      <c r="AX35"/>
      <c r="AY35"/>
      <c r="AZ35" s="14"/>
    </row>
    <row r="36" spans="1:52" x14ac:dyDescent="0.2">
      <c r="A36" s="1" t="str">
        <f>IF(A35&lt;'Project Information'!B$11,A35+1,"")</f>
        <v/>
      </c>
      <c r="B36" s="164">
        <v>0</v>
      </c>
      <c r="E36" s="13"/>
      <c r="F36"/>
      <c r="G36"/>
      <c r="H36"/>
      <c r="I36"/>
      <c r="J36"/>
      <c r="K36"/>
      <c r="L36"/>
      <c r="M36"/>
      <c r="N36"/>
      <c r="O36"/>
      <c r="P36"/>
      <c r="Q36"/>
      <c r="R36"/>
      <c r="S36"/>
      <c r="T36"/>
      <c r="U36"/>
      <c r="V36"/>
      <c r="W36"/>
      <c r="X36"/>
      <c r="Y36"/>
      <c r="Z36"/>
      <c r="AA36"/>
      <c r="AB36"/>
      <c r="AC36"/>
      <c r="AD36"/>
      <c r="AE36"/>
      <c r="AF36"/>
      <c r="AG36"/>
      <c r="AH36"/>
      <c r="AI36"/>
      <c r="AJ36"/>
      <c r="AK36"/>
      <c r="AL36"/>
      <c r="AM36"/>
      <c r="AN36"/>
      <c r="AO36"/>
      <c r="AP36"/>
      <c r="AQ36"/>
      <c r="AR36"/>
      <c r="AS36"/>
      <c r="AT36"/>
      <c r="AU36"/>
      <c r="AV36"/>
      <c r="AW36"/>
      <c r="AX36"/>
      <c r="AY36"/>
      <c r="AZ36" s="14"/>
    </row>
    <row r="37" spans="1:52" x14ac:dyDescent="0.2">
      <c r="A37" s="2" t="str">
        <f>IF(A36&lt;'Project Information'!B$11,A36+1,"")</f>
        <v/>
      </c>
      <c r="B37" s="120">
        <v>0</v>
      </c>
      <c r="E37" s="13"/>
      <c r="F37"/>
      <c r="G37"/>
      <c r="H37"/>
      <c r="I37"/>
      <c r="J37"/>
      <c r="K37"/>
      <c r="L37"/>
      <c r="M37"/>
      <c r="N37"/>
      <c r="O37"/>
      <c r="P37"/>
      <c r="Q37"/>
      <c r="R37"/>
      <c r="S37"/>
      <c r="T37"/>
      <c r="U37"/>
      <c r="V37"/>
      <c r="W37"/>
      <c r="X37"/>
      <c r="Y37"/>
      <c r="Z37"/>
      <c r="AA37"/>
      <c r="AB37"/>
      <c r="AC37"/>
      <c r="AD37"/>
      <c r="AE37"/>
      <c r="AF37"/>
      <c r="AG37"/>
      <c r="AH37"/>
      <c r="AI37"/>
      <c r="AJ37"/>
      <c r="AK37"/>
      <c r="AL37"/>
      <c r="AM37"/>
      <c r="AN37"/>
      <c r="AO37"/>
      <c r="AP37"/>
      <c r="AQ37"/>
      <c r="AR37"/>
      <c r="AS37"/>
      <c r="AT37"/>
      <c r="AU37"/>
      <c r="AV37"/>
      <c r="AW37"/>
      <c r="AX37"/>
      <c r="AY37"/>
      <c r="AZ37" s="14"/>
    </row>
    <row r="38" spans="1:52" x14ac:dyDescent="0.2">
      <c r="E38" s="13"/>
      <c r="F38"/>
      <c r="G38"/>
      <c r="H38"/>
      <c r="I38"/>
      <c r="J38"/>
      <c r="K38"/>
      <c r="L38"/>
      <c r="M38"/>
      <c r="N38"/>
      <c r="O38"/>
      <c r="P38"/>
      <c r="Q38"/>
      <c r="R38"/>
      <c r="S38"/>
      <c r="T38"/>
      <c r="U38"/>
      <c r="V38"/>
      <c r="W38"/>
      <c r="X38"/>
      <c r="Y38"/>
      <c r="Z38"/>
      <c r="AA38"/>
      <c r="AB38"/>
      <c r="AC38"/>
      <c r="AD38"/>
      <c r="AE38"/>
      <c r="AF38"/>
      <c r="AG38"/>
      <c r="AH38"/>
      <c r="AI38"/>
      <c r="AJ38"/>
      <c r="AK38"/>
      <c r="AL38"/>
      <c r="AM38"/>
      <c r="AN38"/>
      <c r="AO38"/>
      <c r="AP38"/>
      <c r="AQ38"/>
      <c r="AR38"/>
      <c r="AS38"/>
      <c r="AT38"/>
      <c r="AU38"/>
      <c r="AV38"/>
      <c r="AW38"/>
      <c r="AX38"/>
      <c r="AY38"/>
      <c r="AZ38" s="14"/>
    </row>
    <row r="39" spans="1:52" x14ac:dyDescent="0.2">
      <c r="E39" s="13"/>
      <c r="F39"/>
      <c r="G39"/>
      <c r="H39"/>
      <c r="I39"/>
      <c r="J39"/>
      <c r="K39"/>
      <c r="L39"/>
      <c r="M39"/>
      <c r="N39"/>
      <c r="O39"/>
      <c r="P39"/>
      <c r="Q39"/>
      <c r="R39"/>
      <c r="S39"/>
      <c r="T39"/>
      <c r="U39"/>
      <c r="V39"/>
      <c r="W39"/>
      <c r="X39"/>
      <c r="Y39"/>
      <c r="Z39"/>
      <c r="AA39"/>
      <c r="AB39"/>
      <c r="AC39"/>
      <c r="AD39"/>
      <c r="AE39"/>
      <c r="AF39"/>
      <c r="AG39"/>
      <c r="AH39"/>
      <c r="AI39"/>
      <c r="AJ39"/>
      <c r="AK39"/>
      <c r="AL39"/>
      <c r="AM39"/>
      <c r="AN39"/>
      <c r="AO39"/>
      <c r="AP39"/>
      <c r="AQ39"/>
      <c r="AR39"/>
      <c r="AS39"/>
      <c r="AT39"/>
      <c r="AU39"/>
      <c r="AV39"/>
      <c r="AW39"/>
      <c r="AX39"/>
      <c r="AY39"/>
      <c r="AZ39" s="14"/>
    </row>
    <row r="40" spans="1:52" x14ac:dyDescent="0.2">
      <c r="E40" s="13"/>
      <c r="F40"/>
      <c r="G40"/>
      <c r="H40"/>
      <c r="I40"/>
      <c r="J40"/>
      <c r="K40"/>
      <c r="L40"/>
      <c r="M40"/>
      <c r="N40"/>
      <c r="O40"/>
      <c r="P40"/>
      <c r="Q40"/>
      <c r="R40"/>
      <c r="S40"/>
      <c r="T40"/>
      <c r="U40"/>
      <c r="V40"/>
      <c r="W40"/>
      <c r="X40"/>
      <c r="Y40"/>
      <c r="Z40"/>
      <c r="AA40"/>
      <c r="AB40"/>
      <c r="AC40"/>
      <c r="AD40"/>
      <c r="AE40"/>
      <c r="AF40"/>
      <c r="AG40"/>
      <c r="AH40"/>
      <c r="AI40"/>
      <c r="AJ40"/>
      <c r="AK40"/>
      <c r="AL40"/>
      <c r="AM40"/>
      <c r="AN40"/>
      <c r="AO40"/>
      <c r="AP40"/>
      <c r="AQ40"/>
      <c r="AR40"/>
      <c r="AS40"/>
      <c r="AT40"/>
      <c r="AU40"/>
      <c r="AV40"/>
      <c r="AW40"/>
      <c r="AX40"/>
      <c r="AY40"/>
      <c r="AZ40" s="14"/>
    </row>
    <row r="41" spans="1:52" x14ac:dyDescent="0.2">
      <c r="E41" s="13"/>
      <c r="F41"/>
      <c r="G41"/>
      <c r="H41"/>
      <c r="I41"/>
      <c r="J41"/>
      <c r="K41"/>
      <c r="L41"/>
      <c r="M41"/>
      <c r="N41"/>
      <c r="O41"/>
      <c r="P41"/>
      <c r="Q41"/>
      <c r="R41"/>
      <c r="S41"/>
      <c r="T41"/>
      <c r="U41"/>
      <c r="V41"/>
      <c r="W41"/>
      <c r="X41"/>
      <c r="Y41"/>
      <c r="Z41"/>
      <c r="AA41"/>
      <c r="AB41"/>
      <c r="AC41"/>
      <c r="AD41"/>
      <c r="AE41"/>
      <c r="AF41"/>
      <c r="AG41"/>
      <c r="AH41"/>
      <c r="AI41"/>
      <c r="AJ41"/>
      <c r="AK41"/>
      <c r="AL41"/>
      <c r="AM41"/>
      <c r="AN41"/>
      <c r="AO41"/>
      <c r="AP41"/>
      <c r="AQ41"/>
      <c r="AR41"/>
      <c r="AS41"/>
      <c r="AT41"/>
      <c r="AU41"/>
      <c r="AV41"/>
      <c r="AW41"/>
      <c r="AX41"/>
      <c r="AY41"/>
      <c r="AZ41" s="14"/>
    </row>
    <row r="42" spans="1:52" x14ac:dyDescent="0.2">
      <c r="E42" s="13"/>
      <c r="F42"/>
      <c r="G42"/>
      <c r="H42"/>
      <c r="I42"/>
      <c r="J42"/>
      <c r="K42"/>
      <c r="L42"/>
      <c r="M42"/>
      <c r="N42"/>
      <c r="O42"/>
      <c r="P42"/>
      <c r="Q42"/>
      <c r="R42"/>
      <c r="S42"/>
      <c r="T42"/>
      <c r="U42"/>
      <c r="V42"/>
      <c r="W42"/>
      <c r="X42"/>
      <c r="Y42"/>
      <c r="Z42"/>
      <c r="AA42"/>
      <c r="AB42"/>
      <c r="AC42"/>
      <c r="AD42"/>
      <c r="AE42"/>
      <c r="AF42"/>
      <c r="AG42"/>
      <c r="AH42"/>
      <c r="AI42"/>
      <c r="AJ42"/>
      <c r="AK42"/>
      <c r="AL42"/>
      <c r="AM42"/>
      <c r="AN42"/>
      <c r="AO42"/>
      <c r="AP42"/>
      <c r="AQ42"/>
      <c r="AR42"/>
      <c r="AS42"/>
      <c r="AT42"/>
      <c r="AU42"/>
      <c r="AV42"/>
      <c r="AW42"/>
      <c r="AX42"/>
      <c r="AY42"/>
      <c r="AZ42" s="14"/>
    </row>
    <row r="43" spans="1:52" x14ac:dyDescent="0.2">
      <c r="E43" s="13"/>
      <c r="F43"/>
      <c r="G43"/>
      <c r="H43"/>
      <c r="I43"/>
      <c r="J43"/>
      <c r="K43"/>
      <c r="L43"/>
      <c r="M43"/>
      <c r="N43"/>
      <c r="O43"/>
      <c r="P43"/>
      <c r="Q43"/>
      <c r="R43"/>
      <c r="S43"/>
      <c r="T43"/>
      <c r="U43"/>
      <c r="V43"/>
      <c r="W43"/>
      <c r="X43"/>
      <c r="Y43"/>
      <c r="Z43"/>
      <c r="AA43"/>
      <c r="AB43"/>
      <c r="AC43"/>
      <c r="AD43"/>
      <c r="AE43"/>
      <c r="AF43"/>
      <c r="AG43"/>
      <c r="AH43"/>
      <c r="AI43"/>
      <c r="AJ43"/>
      <c r="AK43"/>
      <c r="AL43"/>
      <c r="AM43"/>
      <c r="AN43"/>
      <c r="AO43"/>
      <c r="AP43"/>
      <c r="AQ43"/>
      <c r="AR43"/>
      <c r="AS43"/>
      <c r="AT43"/>
      <c r="AU43"/>
      <c r="AV43"/>
      <c r="AW43"/>
      <c r="AX43"/>
      <c r="AY43"/>
      <c r="AZ43" s="14"/>
    </row>
    <row r="44" spans="1:52" x14ac:dyDescent="0.2">
      <c r="E44" s="13"/>
      <c r="F44"/>
      <c r="G44"/>
      <c r="H44"/>
      <c r="I44"/>
      <c r="J44"/>
      <c r="K44"/>
      <c r="L44"/>
      <c r="M44"/>
      <c r="N44"/>
      <c r="O44"/>
      <c r="P44"/>
      <c r="Q44"/>
      <c r="R44"/>
      <c r="S44"/>
      <c r="T44"/>
      <c r="U44"/>
      <c r="V44"/>
      <c r="W44"/>
      <c r="X44"/>
      <c r="Y44"/>
      <c r="Z44"/>
      <c r="AA44"/>
      <c r="AB44"/>
      <c r="AC44"/>
      <c r="AD44"/>
      <c r="AE44"/>
      <c r="AF44"/>
      <c r="AG44"/>
      <c r="AH44"/>
      <c r="AI44"/>
      <c r="AJ44"/>
      <c r="AK44"/>
      <c r="AL44"/>
      <c r="AM44"/>
      <c r="AN44"/>
      <c r="AO44"/>
      <c r="AP44"/>
      <c r="AQ44"/>
      <c r="AR44"/>
      <c r="AS44"/>
      <c r="AT44"/>
      <c r="AU44"/>
      <c r="AV44"/>
      <c r="AW44"/>
      <c r="AX44"/>
      <c r="AY44"/>
      <c r="AZ44" s="14"/>
    </row>
    <row r="45" spans="1:52" x14ac:dyDescent="0.2">
      <c r="E45" s="13"/>
      <c r="F45"/>
      <c r="G45"/>
      <c r="H45"/>
      <c r="I45"/>
      <c r="J45"/>
      <c r="K45"/>
      <c r="L45"/>
      <c r="M45"/>
      <c r="N45"/>
      <c r="O45"/>
      <c r="P45"/>
      <c r="Q45"/>
      <c r="R45"/>
      <c r="S45"/>
      <c r="T45"/>
      <c r="U45"/>
      <c r="V45"/>
      <c r="W45"/>
      <c r="X45"/>
      <c r="Y45"/>
      <c r="Z45"/>
      <c r="AA45"/>
      <c r="AB45"/>
      <c r="AC45"/>
      <c r="AD45"/>
      <c r="AE45"/>
      <c r="AF45"/>
      <c r="AG45"/>
      <c r="AH45"/>
      <c r="AI45"/>
      <c r="AJ45"/>
      <c r="AK45"/>
      <c r="AL45"/>
      <c r="AM45"/>
      <c r="AN45"/>
      <c r="AO45"/>
      <c r="AP45"/>
      <c r="AQ45"/>
      <c r="AR45"/>
      <c r="AS45"/>
      <c r="AT45"/>
      <c r="AU45"/>
      <c r="AV45"/>
      <c r="AW45"/>
      <c r="AX45"/>
      <c r="AY45"/>
      <c r="AZ45" s="14"/>
    </row>
    <row r="46" spans="1:52" x14ac:dyDescent="0.2">
      <c r="E46" s="13"/>
      <c r="F46"/>
      <c r="G46"/>
      <c r="H46"/>
      <c r="I46"/>
      <c r="J46"/>
      <c r="K46"/>
      <c r="L46"/>
      <c r="M46"/>
      <c r="N46"/>
      <c r="O46"/>
      <c r="P46"/>
      <c r="Q46"/>
      <c r="R46"/>
      <c r="S46"/>
      <c r="T46"/>
      <c r="U46"/>
      <c r="V46"/>
      <c r="W46"/>
      <c r="X46"/>
      <c r="Y46"/>
      <c r="Z46"/>
      <c r="AA46"/>
      <c r="AB46"/>
      <c r="AC46"/>
      <c r="AD46"/>
      <c r="AE46"/>
      <c r="AF46"/>
      <c r="AG46"/>
      <c r="AH46"/>
      <c r="AI46"/>
      <c r="AJ46"/>
      <c r="AK46"/>
      <c r="AL46"/>
      <c r="AM46"/>
      <c r="AN46"/>
      <c r="AO46"/>
      <c r="AP46"/>
      <c r="AQ46"/>
      <c r="AR46"/>
      <c r="AS46"/>
      <c r="AT46"/>
      <c r="AU46"/>
      <c r="AV46"/>
      <c r="AW46"/>
      <c r="AX46"/>
      <c r="AY46"/>
      <c r="AZ46" s="14"/>
    </row>
    <row r="47" spans="1:52" x14ac:dyDescent="0.2">
      <c r="E47" s="13"/>
      <c r="F47"/>
      <c r="G47"/>
      <c r="H47"/>
      <c r="I47"/>
      <c r="J47"/>
      <c r="K47"/>
      <c r="L47"/>
      <c r="M47"/>
      <c r="N47"/>
      <c r="O47"/>
      <c r="P47"/>
      <c r="Q47"/>
      <c r="R47"/>
      <c r="S47"/>
      <c r="T47"/>
      <c r="U47"/>
      <c r="V47"/>
      <c r="W47"/>
      <c r="X47"/>
      <c r="Y47"/>
      <c r="Z47"/>
      <c r="AA47"/>
      <c r="AB47"/>
      <c r="AC47"/>
      <c r="AD47"/>
      <c r="AE47"/>
      <c r="AF47"/>
      <c r="AG47"/>
      <c r="AH47"/>
      <c r="AI47"/>
      <c r="AJ47"/>
      <c r="AK47"/>
      <c r="AL47"/>
      <c r="AM47"/>
      <c r="AN47"/>
      <c r="AO47"/>
      <c r="AP47"/>
      <c r="AQ47"/>
      <c r="AR47"/>
      <c r="AS47"/>
      <c r="AT47"/>
      <c r="AU47"/>
      <c r="AV47"/>
      <c r="AW47"/>
      <c r="AX47"/>
      <c r="AY47"/>
      <c r="AZ47" s="14"/>
    </row>
    <row r="48" spans="1:52" x14ac:dyDescent="0.2">
      <c r="E48" s="13"/>
      <c r="F48"/>
      <c r="G48"/>
      <c r="H48"/>
      <c r="I48"/>
      <c r="J48"/>
      <c r="K48"/>
      <c r="L48"/>
      <c r="M48"/>
      <c r="N48"/>
      <c r="O48"/>
      <c r="P48"/>
      <c r="Q48"/>
      <c r="R48"/>
      <c r="S48"/>
      <c r="T48"/>
      <c r="U48"/>
      <c r="V48"/>
      <c r="W48"/>
      <c r="X48"/>
      <c r="Y48"/>
      <c r="Z48"/>
      <c r="AA48"/>
      <c r="AB48"/>
      <c r="AC48"/>
      <c r="AD48"/>
      <c r="AE48"/>
      <c r="AF48"/>
      <c r="AG48"/>
      <c r="AH48"/>
      <c r="AI48"/>
      <c r="AJ48"/>
      <c r="AK48"/>
      <c r="AL48"/>
      <c r="AM48"/>
      <c r="AN48"/>
      <c r="AO48"/>
      <c r="AP48"/>
      <c r="AQ48"/>
      <c r="AR48"/>
      <c r="AS48"/>
      <c r="AT48"/>
      <c r="AU48"/>
      <c r="AV48"/>
      <c r="AW48"/>
      <c r="AX48"/>
      <c r="AY48"/>
      <c r="AZ48" s="14"/>
    </row>
    <row r="49" spans="5:52" x14ac:dyDescent="0.2">
      <c r="E49" s="13"/>
      <c r="F49"/>
      <c r="G49"/>
      <c r="H49"/>
      <c r="I49"/>
      <c r="J49"/>
      <c r="K49"/>
      <c r="L49"/>
      <c r="M49"/>
      <c r="N49"/>
      <c r="O49"/>
      <c r="P49"/>
      <c r="Q49"/>
      <c r="R49"/>
      <c r="S49"/>
      <c r="T49"/>
      <c r="U49"/>
      <c r="V49"/>
      <c r="W49"/>
      <c r="X49"/>
      <c r="Y49"/>
      <c r="Z49"/>
      <c r="AA49"/>
      <c r="AB49"/>
      <c r="AC49"/>
      <c r="AD49"/>
      <c r="AE49"/>
      <c r="AF49"/>
      <c r="AG49"/>
      <c r="AH49"/>
      <c r="AI49"/>
      <c r="AJ49"/>
      <c r="AK49"/>
      <c r="AL49"/>
      <c r="AM49"/>
      <c r="AN49"/>
      <c r="AO49"/>
      <c r="AP49"/>
      <c r="AQ49"/>
      <c r="AR49"/>
      <c r="AS49"/>
      <c r="AT49"/>
      <c r="AU49"/>
      <c r="AV49"/>
      <c r="AW49"/>
      <c r="AX49"/>
      <c r="AY49"/>
      <c r="AZ49" s="14"/>
    </row>
    <row r="50" spans="5:52" x14ac:dyDescent="0.2">
      <c r="E50" s="13"/>
      <c r="F50"/>
      <c r="G50"/>
      <c r="H50"/>
      <c r="I50"/>
      <c r="J50"/>
      <c r="K50"/>
      <c r="L50"/>
      <c r="M50"/>
      <c r="N50"/>
      <c r="O50"/>
      <c r="P50"/>
      <c r="Q50"/>
      <c r="R50"/>
      <c r="S50"/>
      <c r="T50"/>
      <c r="U50"/>
      <c r="V50"/>
      <c r="W50"/>
      <c r="X50"/>
      <c r="Y50"/>
      <c r="Z50"/>
      <c r="AA50"/>
      <c r="AB50"/>
      <c r="AC50"/>
      <c r="AD50"/>
      <c r="AE50"/>
      <c r="AF50"/>
      <c r="AG50"/>
      <c r="AH50"/>
      <c r="AI50"/>
      <c r="AJ50"/>
      <c r="AK50"/>
      <c r="AL50"/>
      <c r="AM50"/>
      <c r="AN50"/>
      <c r="AO50"/>
      <c r="AP50"/>
      <c r="AQ50"/>
      <c r="AR50"/>
      <c r="AS50"/>
      <c r="AT50"/>
      <c r="AU50"/>
      <c r="AV50"/>
      <c r="AW50"/>
      <c r="AX50"/>
      <c r="AY50"/>
      <c r="AZ50" s="14"/>
    </row>
    <row r="51" spans="5:52" x14ac:dyDescent="0.2">
      <c r="E51" s="13"/>
      <c r="F51"/>
      <c r="G51"/>
      <c r="H51"/>
      <c r="I51"/>
      <c r="J51"/>
      <c r="K51"/>
      <c r="L51"/>
      <c r="M51"/>
      <c r="N51"/>
      <c r="O51"/>
      <c r="P51"/>
      <c r="Q51"/>
      <c r="R51"/>
      <c r="S51"/>
      <c r="T51"/>
      <c r="U51"/>
      <c r="V51"/>
      <c r="W51"/>
      <c r="X51"/>
      <c r="Y51"/>
      <c r="Z51"/>
      <c r="AA51"/>
      <c r="AB51"/>
      <c r="AC51"/>
      <c r="AD51"/>
      <c r="AE51"/>
      <c r="AF51"/>
      <c r="AG51"/>
      <c r="AH51"/>
      <c r="AI51"/>
      <c r="AJ51"/>
      <c r="AK51"/>
      <c r="AL51"/>
      <c r="AM51"/>
      <c r="AN51"/>
      <c r="AO51"/>
      <c r="AP51"/>
      <c r="AQ51"/>
      <c r="AR51"/>
      <c r="AS51"/>
      <c r="AT51"/>
      <c r="AU51"/>
      <c r="AV51"/>
      <c r="AW51"/>
      <c r="AX51"/>
      <c r="AY51"/>
      <c r="AZ51" s="14"/>
    </row>
    <row r="52" spans="5:52" x14ac:dyDescent="0.2">
      <c r="E52" s="13"/>
      <c r="F52"/>
      <c r="G52"/>
      <c r="H52"/>
      <c r="I52"/>
      <c r="J52"/>
      <c r="K52"/>
      <c r="L52"/>
      <c r="M52"/>
      <c r="N52"/>
      <c r="O52"/>
      <c r="P52"/>
      <c r="Q52"/>
      <c r="R52"/>
      <c r="S52"/>
      <c r="T52"/>
      <c r="U52"/>
      <c r="V52"/>
      <c r="W52"/>
      <c r="X52"/>
      <c r="Y52"/>
      <c r="Z52"/>
      <c r="AA52"/>
      <c r="AB52"/>
      <c r="AC52"/>
      <c r="AD52"/>
      <c r="AE52"/>
      <c r="AF52"/>
      <c r="AG52"/>
      <c r="AH52"/>
      <c r="AI52"/>
      <c r="AJ52"/>
      <c r="AK52"/>
      <c r="AL52"/>
      <c r="AM52"/>
      <c r="AN52"/>
      <c r="AO52"/>
      <c r="AP52"/>
      <c r="AQ52"/>
      <c r="AR52"/>
      <c r="AS52"/>
      <c r="AT52"/>
      <c r="AU52"/>
      <c r="AV52"/>
      <c r="AW52"/>
      <c r="AX52"/>
      <c r="AY52"/>
      <c r="AZ52" s="14"/>
    </row>
    <row r="53" spans="5:52" x14ac:dyDescent="0.2">
      <c r="E53" s="13"/>
      <c r="F53"/>
      <c r="G53"/>
      <c r="H53"/>
      <c r="I53"/>
      <c r="J53"/>
      <c r="K53"/>
      <c r="L53"/>
      <c r="M53"/>
      <c r="N53"/>
      <c r="O53"/>
      <c r="P53"/>
      <c r="Q53"/>
      <c r="R53"/>
      <c r="S53"/>
      <c r="T53"/>
      <c r="U53"/>
      <c r="V53"/>
      <c r="W53"/>
      <c r="X53"/>
      <c r="Y53"/>
      <c r="Z53"/>
      <c r="AA53"/>
      <c r="AB53"/>
      <c r="AC53"/>
      <c r="AD53"/>
      <c r="AE53"/>
      <c r="AF53"/>
      <c r="AG53"/>
      <c r="AH53"/>
      <c r="AI53"/>
      <c r="AJ53"/>
      <c r="AK53"/>
      <c r="AL53"/>
      <c r="AM53"/>
      <c r="AN53"/>
      <c r="AO53"/>
      <c r="AP53"/>
      <c r="AQ53"/>
      <c r="AR53"/>
      <c r="AS53"/>
      <c r="AT53"/>
      <c r="AU53"/>
      <c r="AV53"/>
      <c r="AW53"/>
      <c r="AX53"/>
      <c r="AY53"/>
      <c r="AZ53" s="14"/>
    </row>
    <row r="54" spans="5:52" x14ac:dyDescent="0.2">
      <c r="E54" s="13"/>
      <c r="F54"/>
      <c r="G54"/>
      <c r="H54"/>
      <c r="I54"/>
      <c r="J54"/>
      <c r="K54"/>
      <c r="L54"/>
      <c r="M54"/>
      <c r="N54"/>
      <c r="O54"/>
      <c r="P54"/>
      <c r="Q54"/>
      <c r="R54"/>
      <c r="S54"/>
      <c r="T54"/>
      <c r="U54"/>
      <c r="V54"/>
      <c r="W54"/>
      <c r="X54"/>
      <c r="Y54"/>
      <c r="Z54"/>
      <c r="AA54"/>
      <c r="AB54"/>
      <c r="AC54"/>
      <c r="AD54"/>
      <c r="AE54"/>
      <c r="AF54"/>
      <c r="AG54"/>
      <c r="AH54"/>
      <c r="AI54"/>
      <c r="AJ54"/>
      <c r="AK54"/>
      <c r="AL54"/>
      <c r="AM54"/>
      <c r="AN54"/>
      <c r="AO54"/>
      <c r="AP54"/>
      <c r="AQ54"/>
      <c r="AR54"/>
      <c r="AS54"/>
      <c r="AT54"/>
      <c r="AU54"/>
      <c r="AV54"/>
      <c r="AW54"/>
      <c r="AX54"/>
      <c r="AY54"/>
      <c r="AZ54" s="14"/>
    </row>
    <row r="55" spans="5:52" x14ac:dyDescent="0.2">
      <c r="E55" s="13"/>
      <c r="F55"/>
      <c r="G55"/>
      <c r="H55"/>
      <c r="I55"/>
      <c r="J55"/>
      <c r="K55"/>
      <c r="L55"/>
      <c r="M55"/>
      <c r="N55"/>
      <c r="O55"/>
      <c r="P55"/>
      <c r="Q55"/>
      <c r="R55"/>
      <c r="S55"/>
      <c r="T55"/>
      <c r="U55"/>
      <c r="V55"/>
      <c r="W55"/>
      <c r="X55"/>
      <c r="Y55"/>
      <c r="Z55"/>
      <c r="AA55"/>
      <c r="AB55"/>
      <c r="AC55"/>
      <c r="AD55"/>
      <c r="AE55"/>
      <c r="AF55"/>
      <c r="AG55"/>
      <c r="AH55"/>
      <c r="AI55"/>
      <c r="AJ55"/>
      <c r="AK55"/>
      <c r="AL55"/>
      <c r="AM55"/>
      <c r="AN55"/>
      <c r="AO55"/>
      <c r="AP55"/>
      <c r="AQ55"/>
      <c r="AR55"/>
      <c r="AS55"/>
      <c r="AT55"/>
      <c r="AU55"/>
      <c r="AV55"/>
      <c r="AW55"/>
      <c r="AX55"/>
      <c r="AY55"/>
      <c r="AZ55" s="14"/>
    </row>
    <row r="56" spans="5:52" x14ac:dyDescent="0.2">
      <c r="E56" s="13"/>
      <c r="F56"/>
      <c r="G56"/>
      <c r="H56"/>
      <c r="I56"/>
      <c r="J56"/>
      <c r="K56"/>
      <c r="L56"/>
      <c r="M56"/>
      <c r="N56"/>
      <c r="O56"/>
      <c r="P56"/>
      <c r="Q56"/>
      <c r="R56"/>
      <c r="S56"/>
      <c r="T56"/>
      <c r="U56"/>
      <c r="V56"/>
      <c r="W56"/>
      <c r="X56"/>
      <c r="Y56"/>
      <c r="Z56"/>
      <c r="AA56"/>
      <c r="AB56"/>
      <c r="AC56"/>
      <c r="AD56"/>
      <c r="AE56"/>
      <c r="AF56"/>
      <c r="AG56"/>
      <c r="AH56"/>
      <c r="AI56"/>
      <c r="AJ56"/>
      <c r="AK56"/>
      <c r="AL56"/>
      <c r="AM56"/>
      <c r="AN56"/>
      <c r="AO56"/>
      <c r="AP56"/>
      <c r="AQ56"/>
      <c r="AR56"/>
      <c r="AS56"/>
      <c r="AT56"/>
      <c r="AU56"/>
      <c r="AV56"/>
      <c r="AW56"/>
      <c r="AX56"/>
      <c r="AY56"/>
      <c r="AZ56" s="14"/>
    </row>
    <row r="57" spans="5:52" x14ac:dyDescent="0.2">
      <c r="E57" s="13"/>
      <c r="F57"/>
      <c r="G57"/>
      <c r="H57"/>
      <c r="I57"/>
      <c r="J57"/>
      <c r="K57"/>
      <c r="L57"/>
      <c r="M57"/>
      <c r="N57"/>
      <c r="O57"/>
      <c r="P57"/>
      <c r="Q57"/>
      <c r="R57"/>
      <c r="S57"/>
      <c r="T57"/>
      <c r="U57"/>
      <c r="V57"/>
      <c r="W57"/>
      <c r="X57"/>
      <c r="Y57"/>
      <c r="Z57"/>
      <c r="AA57"/>
      <c r="AB57"/>
      <c r="AC57"/>
      <c r="AD57"/>
      <c r="AE57"/>
      <c r="AF57"/>
      <c r="AG57"/>
      <c r="AH57"/>
      <c r="AI57"/>
      <c r="AJ57"/>
      <c r="AK57"/>
      <c r="AL57"/>
      <c r="AM57"/>
      <c r="AN57"/>
      <c r="AO57"/>
      <c r="AP57"/>
      <c r="AQ57"/>
      <c r="AR57"/>
      <c r="AS57"/>
      <c r="AT57"/>
      <c r="AU57"/>
      <c r="AV57"/>
      <c r="AW57"/>
      <c r="AX57"/>
      <c r="AY57"/>
      <c r="AZ57" s="14"/>
    </row>
    <row r="58" spans="5:52" x14ac:dyDescent="0.2">
      <c r="E58" s="13"/>
      <c r="F58"/>
      <c r="G58"/>
      <c r="H58"/>
      <c r="I58"/>
      <c r="J58"/>
      <c r="K58"/>
      <c r="L58"/>
      <c r="M58"/>
      <c r="N58"/>
      <c r="O58"/>
      <c r="P58"/>
      <c r="Q58"/>
      <c r="R58"/>
      <c r="S58"/>
      <c r="T58"/>
      <c r="U58"/>
      <c r="V58"/>
      <c r="W58"/>
      <c r="X58"/>
      <c r="Y58"/>
      <c r="Z58"/>
      <c r="AA58"/>
      <c r="AB58"/>
      <c r="AC58"/>
      <c r="AD58"/>
      <c r="AE58"/>
      <c r="AF58"/>
      <c r="AG58"/>
      <c r="AH58"/>
      <c r="AI58"/>
      <c r="AJ58"/>
      <c r="AK58"/>
      <c r="AL58"/>
      <c r="AM58"/>
      <c r="AN58"/>
      <c r="AO58"/>
      <c r="AP58"/>
      <c r="AQ58"/>
      <c r="AR58"/>
      <c r="AS58"/>
      <c r="AT58"/>
      <c r="AU58"/>
      <c r="AV58"/>
      <c r="AW58"/>
      <c r="AX58"/>
      <c r="AY58"/>
      <c r="AZ58" s="14"/>
    </row>
    <row r="59" spans="5:52" x14ac:dyDescent="0.2">
      <c r="E59" s="13"/>
      <c r="F59"/>
      <c r="G59"/>
      <c r="H59"/>
      <c r="I59"/>
      <c r="J59"/>
      <c r="K59"/>
      <c r="L59"/>
      <c r="M59"/>
      <c r="N59"/>
      <c r="O59"/>
      <c r="P59"/>
      <c r="Q59"/>
      <c r="R59"/>
      <c r="S59"/>
      <c r="T59"/>
      <c r="U59"/>
      <c r="V59"/>
      <c r="W59"/>
      <c r="X59"/>
      <c r="Y59"/>
      <c r="Z59"/>
      <c r="AA59"/>
      <c r="AB59"/>
      <c r="AC59"/>
      <c r="AD59"/>
      <c r="AE59"/>
      <c r="AF59"/>
      <c r="AG59"/>
      <c r="AH59"/>
      <c r="AI59"/>
      <c r="AJ59"/>
      <c r="AK59"/>
      <c r="AL59"/>
      <c r="AM59"/>
      <c r="AN59"/>
      <c r="AO59"/>
      <c r="AP59"/>
      <c r="AQ59"/>
      <c r="AR59"/>
      <c r="AS59"/>
      <c r="AT59"/>
      <c r="AU59"/>
      <c r="AV59"/>
      <c r="AW59"/>
      <c r="AX59"/>
      <c r="AY59"/>
      <c r="AZ59" s="14"/>
    </row>
    <row r="60" spans="5:52" x14ac:dyDescent="0.2">
      <c r="E60" s="13"/>
      <c r="F60"/>
      <c r="G60"/>
      <c r="H60"/>
      <c r="I60"/>
      <c r="J60"/>
      <c r="K60"/>
      <c r="L60"/>
      <c r="M60"/>
      <c r="N60"/>
      <c r="O60"/>
      <c r="P60"/>
      <c r="Q60"/>
      <c r="R60"/>
      <c r="S60"/>
      <c r="T60"/>
      <c r="U60"/>
      <c r="V60"/>
      <c r="W60"/>
      <c r="X60"/>
      <c r="Y60"/>
      <c r="Z60"/>
      <c r="AA60"/>
      <c r="AB60"/>
      <c r="AC60"/>
      <c r="AD60"/>
      <c r="AE60"/>
      <c r="AF60"/>
      <c r="AG60"/>
      <c r="AH60"/>
      <c r="AI60"/>
      <c r="AJ60"/>
      <c r="AK60"/>
      <c r="AL60"/>
      <c r="AM60"/>
      <c r="AN60"/>
      <c r="AO60"/>
      <c r="AP60"/>
      <c r="AQ60"/>
      <c r="AR60"/>
      <c r="AS60"/>
      <c r="AT60"/>
      <c r="AU60"/>
      <c r="AV60"/>
      <c r="AW60"/>
      <c r="AX60"/>
      <c r="AY60"/>
      <c r="AZ60" s="14"/>
    </row>
    <row r="61" spans="5:52" x14ac:dyDescent="0.2">
      <c r="E61" s="13"/>
      <c r="F61"/>
      <c r="G61"/>
      <c r="H61"/>
      <c r="I61"/>
      <c r="J61"/>
      <c r="K61"/>
      <c r="L61"/>
      <c r="M61"/>
      <c r="N61"/>
      <c r="O61"/>
      <c r="P61"/>
      <c r="Q61"/>
      <c r="R61"/>
      <c r="S61"/>
      <c r="T61"/>
      <c r="U61"/>
      <c r="V61"/>
      <c r="W61"/>
      <c r="X61"/>
      <c r="Y61"/>
      <c r="Z61"/>
      <c r="AA61"/>
      <c r="AB61"/>
      <c r="AC61"/>
      <c r="AD61"/>
      <c r="AE61"/>
      <c r="AF61"/>
      <c r="AG61"/>
      <c r="AH61"/>
      <c r="AI61"/>
      <c r="AJ61"/>
      <c r="AK61"/>
      <c r="AL61"/>
      <c r="AM61"/>
      <c r="AN61"/>
      <c r="AO61"/>
      <c r="AP61"/>
      <c r="AQ61"/>
      <c r="AR61"/>
      <c r="AS61"/>
      <c r="AT61"/>
      <c r="AU61"/>
      <c r="AV61"/>
      <c r="AW61"/>
      <c r="AX61"/>
      <c r="AY61"/>
      <c r="AZ61" s="14"/>
    </row>
    <row r="62" spans="5:52" x14ac:dyDescent="0.2">
      <c r="E62" s="13"/>
      <c r="F62"/>
      <c r="G62"/>
      <c r="H62"/>
      <c r="I62"/>
      <c r="J62"/>
      <c r="K62"/>
      <c r="L62"/>
      <c r="M62"/>
      <c r="N62"/>
      <c r="O62"/>
      <c r="P62"/>
      <c r="Q62"/>
      <c r="R62"/>
      <c r="S62"/>
      <c r="T62"/>
      <c r="U62"/>
      <c r="V62"/>
      <c r="W62"/>
      <c r="X62"/>
      <c r="Y62"/>
      <c r="Z62"/>
      <c r="AA62"/>
      <c r="AB62"/>
      <c r="AC62"/>
      <c r="AD62"/>
      <c r="AE62"/>
      <c r="AF62"/>
      <c r="AG62"/>
      <c r="AH62"/>
      <c r="AI62"/>
      <c r="AJ62"/>
      <c r="AK62"/>
      <c r="AL62"/>
      <c r="AM62"/>
      <c r="AN62"/>
      <c r="AO62"/>
      <c r="AP62"/>
      <c r="AQ62"/>
      <c r="AR62"/>
      <c r="AS62"/>
      <c r="AT62"/>
      <c r="AU62"/>
      <c r="AV62"/>
      <c r="AW62"/>
      <c r="AX62"/>
      <c r="AY62"/>
      <c r="AZ62" s="14"/>
    </row>
    <row r="63" spans="5:52" x14ac:dyDescent="0.2">
      <c r="E63" s="13"/>
      <c r="F63"/>
      <c r="G63"/>
      <c r="H63"/>
      <c r="I63"/>
      <c r="J63"/>
      <c r="K63"/>
      <c r="L63"/>
      <c r="M63"/>
      <c r="N63"/>
      <c r="O63"/>
      <c r="P63"/>
      <c r="Q63"/>
      <c r="R63"/>
      <c r="S63"/>
      <c r="T63"/>
      <c r="U63"/>
      <c r="V63"/>
      <c r="W63"/>
      <c r="X63"/>
      <c r="Y63"/>
      <c r="Z63"/>
      <c r="AA63"/>
      <c r="AB63"/>
      <c r="AC63"/>
      <c r="AD63"/>
      <c r="AE63"/>
      <c r="AF63"/>
      <c r="AG63"/>
      <c r="AH63"/>
      <c r="AI63"/>
      <c r="AJ63"/>
      <c r="AK63"/>
      <c r="AL63"/>
      <c r="AM63"/>
      <c r="AN63"/>
      <c r="AO63"/>
      <c r="AP63"/>
      <c r="AQ63"/>
      <c r="AR63"/>
      <c r="AS63"/>
      <c r="AT63"/>
      <c r="AU63"/>
      <c r="AV63"/>
      <c r="AW63"/>
      <c r="AX63"/>
      <c r="AY63"/>
      <c r="AZ63" s="14"/>
    </row>
    <row r="64" spans="5:52" x14ac:dyDescent="0.2">
      <c r="E64" s="13"/>
      <c r="F64"/>
      <c r="G64"/>
      <c r="H64"/>
      <c r="I64"/>
      <c r="J64"/>
      <c r="K64"/>
      <c r="L64"/>
      <c r="M64"/>
      <c r="N64"/>
      <c r="O64"/>
      <c r="P64"/>
      <c r="Q64"/>
      <c r="R64"/>
      <c r="S64"/>
      <c r="T64"/>
      <c r="U64"/>
      <c r="V64"/>
      <c r="W64"/>
      <c r="X64"/>
      <c r="Y64"/>
      <c r="Z64"/>
      <c r="AA64"/>
      <c r="AB64"/>
      <c r="AC64"/>
      <c r="AD64"/>
      <c r="AE64"/>
      <c r="AF64"/>
      <c r="AG64"/>
      <c r="AH64"/>
      <c r="AI64"/>
      <c r="AJ64"/>
      <c r="AK64"/>
      <c r="AL64"/>
      <c r="AM64"/>
      <c r="AN64"/>
      <c r="AO64"/>
      <c r="AP64"/>
      <c r="AQ64"/>
      <c r="AR64"/>
      <c r="AS64"/>
      <c r="AT64"/>
      <c r="AU64"/>
      <c r="AV64"/>
      <c r="AW64"/>
      <c r="AX64"/>
      <c r="AY64"/>
      <c r="AZ64" s="14"/>
    </row>
    <row r="65" spans="5:52" x14ac:dyDescent="0.2">
      <c r="E65" s="13"/>
      <c r="F65"/>
      <c r="G65"/>
      <c r="H65"/>
      <c r="I65"/>
      <c r="J65"/>
      <c r="K65"/>
      <c r="L65"/>
      <c r="M65"/>
      <c r="N65"/>
      <c r="O65"/>
      <c r="P65"/>
      <c r="Q65"/>
      <c r="R65"/>
      <c r="S65"/>
      <c r="T65"/>
      <c r="U65"/>
      <c r="V65"/>
      <c r="W65"/>
      <c r="X65"/>
      <c r="Y65"/>
      <c r="Z65"/>
      <c r="AA65"/>
      <c r="AB65"/>
      <c r="AC65"/>
      <c r="AD65"/>
      <c r="AE65"/>
      <c r="AF65"/>
      <c r="AG65"/>
      <c r="AH65"/>
      <c r="AI65"/>
      <c r="AJ65"/>
      <c r="AK65"/>
      <c r="AL65"/>
      <c r="AM65"/>
      <c r="AN65"/>
      <c r="AO65"/>
      <c r="AP65"/>
      <c r="AQ65"/>
      <c r="AR65"/>
      <c r="AS65"/>
      <c r="AT65"/>
      <c r="AU65"/>
      <c r="AV65"/>
      <c r="AW65"/>
      <c r="AX65"/>
      <c r="AY65"/>
      <c r="AZ65" s="14"/>
    </row>
    <row r="66" spans="5:52" x14ac:dyDescent="0.2">
      <c r="E66" s="13"/>
      <c r="F66"/>
      <c r="G66"/>
      <c r="H66"/>
      <c r="I66"/>
      <c r="J66"/>
      <c r="K66"/>
      <c r="L66"/>
      <c r="M66"/>
      <c r="N66"/>
      <c r="O66"/>
      <c r="P66"/>
      <c r="Q66"/>
      <c r="R66"/>
      <c r="S66"/>
      <c r="T66"/>
      <c r="U66"/>
      <c r="V66"/>
      <c r="W66"/>
      <c r="X66"/>
      <c r="Y66"/>
      <c r="Z66"/>
      <c r="AA66"/>
      <c r="AB66"/>
      <c r="AC66"/>
      <c r="AD66"/>
      <c r="AE66"/>
      <c r="AF66"/>
      <c r="AG66"/>
      <c r="AH66"/>
      <c r="AI66"/>
      <c r="AJ66"/>
      <c r="AK66"/>
      <c r="AL66"/>
      <c r="AM66"/>
      <c r="AN66"/>
      <c r="AO66"/>
      <c r="AP66"/>
      <c r="AQ66"/>
      <c r="AR66"/>
      <c r="AS66"/>
      <c r="AT66"/>
      <c r="AU66"/>
      <c r="AV66"/>
      <c r="AW66"/>
      <c r="AX66"/>
      <c r="AY66"/>
      <c r="AZ66" s="14"/>
    </row>
    <row r="67" spans="5:52" x14ac:dyDescent="0.2">
      <c r="E67" s="13"/>
      <c r="F67"/>
      <c r="G67"/>
      <c r="H67"/>
      <c r="I67"/>
      <c r="J67"/>
      <c r="K67"/>
      <c r="L67"/>
      <c r="M67"/>
      <c r="N67"/>
      <c r="O67"/>
      <c r="P67"/>
      <c r="Q67"/>
      <c r="R67"/>
      <c r="S67"/>
      <c r="T67"/>
      <c r="U67"/>
      <c r="V67"/>
      <c r="W67"/>
      <c r="X67"/>
      <c r="Y67"/>
      <c r="Z67"/>
      <c r="AA67"/>
      <c r="AB67"/>
      <c r="AC67"/>
      <c r="AD67"/>
      <c r="AE67"/>
      <c r="AF67"/>
      <c r="AG67"/>
      <c r="AH67"/>
      <c r="AI67"/>
      <c r="AJ67"/>
      <c r="AK67"/>
      <c r="AL67"/>
      <c r="AM67"/>
      <c r="AN67"/>
      <c r="AO67"/>
      <c r="AP67"/>
      <c r="AQ67"/>
      <c r="AR67"/>
      <c r="AS67"/>
      <c r="AT67"/>
      <c r="AU67"/>
      <c r="AV67"/>
      <c r="AW67"/>
      <c r="AX67"/>
      <c r="AY67"/>
      <c r="AZ67" s="14"/>
    </row>
    <row r="68" spans="5:52" x14ac:dyDescent="0.2">
      <c r="E68" s="13"/>
      <c r="F68"/>
      <c r="G68"/>
      <c r="H68"/>
      <c r="I68"/>
      <c r="J68"/>
      <c r="K68"/>
      <c r="L68"/>
      <c r="M68"/>
      <c r="N68"/>
      <c r="O68"/>
      <c r="P68"/>
      <c r="Q68"/>
      <c r="R68"/>
      <c r="S68"/>
      <c r="T68"/>
      <c r="U68"/>
      <c r="V68"/>
      <c r="W68"/>
      <c r="X68"/>
      <c r="Y68"/>
      <c r="Z68"/>
      <c r="AA68"/>
      <c r="AB68"/>
      <c r="AC68"/>
      <c r="AD68"/>
      <c r="AE68"/>
      <c r="AF68"/>
      <c r="AG68"/>
      <c r="AH68"/>
      <c r="AI68"/>
      <c r="AJ68"/>
      <c r="AK68"/>
      <c r="AL68"/>
      <c r="AM68"/>
      <c r="AN68"/>
      <c r="AO68"/>
      <c r="AP68"/>
      <c r="AQ68"/>
      <c r="AR68"/>
      <c r="AS68"/>
      <c r="AT68"/>
      <c r="AU68"/>
      <c r="AV68"/>
      <c r="AW68"/>
      <c r="AX68"/>
      <c r="AY68"/>
      <c r="AZ68" s="14"/>
    </row>
    <row r="69" spans="5:52" x14ac:dyDescent="0.2">
      <c r="E69" s="13"/>
      <c r="F69"/>
      <c r="G69"/>
      <c r="H69"/>
      <c r="I69"/>
      <c r="J69"/>
      <c r="K69"/>
      <c r="L69"/>
      <c r="M69"/>
      <c r="N69"/>
      <c r="O69"/>
      <c r="P69"/>
      <c r="Q69"/>
      <c r="R69"/>
      <c r="S69"/>
      <c r="T69"/>
      <c r="U69"/>
      <c r="V69"/>
      <c r="W69"/>
      <c r="X69"/>
      <c r="Y69"/>
      <c r="Z69"/>
      <c r="AA69"/>
      <c r="AB69"/>
      <c r="AC69"/>
      <c r="AD69"/>
      <c r="AE69"/>
      <c r="AF69"/>
      <c r="AG69"/>
      <c r="AH69"/>
      <c r="AI69"/>
      <c r="AJ69"/>
      <c r="AK69"/>
      <c r="AL69"/>
      <c r="AM69"/>
      <c r="AN69"/>
      <c r="AO69"/>
      <c r="AP69"/>
      <c r="AQ69"/>
      <c r="AR69"/>
      <c r="AS69"/>
      <c r="AT69"/>
      <c r="AU69"/>
      <c r="AV69"/>
      <c r="AW69"/>
      <c r="AX69"/>
      <c r="AY69"/>
      <c r="AZ69" s="14"/>
    </row>
    <row r="70" spans="5:52" x14ac:dyDescent="0.2">
      <c r="E70" s="13"/>
      <c r="F70"/>
      <c r="G70"/>
      <c r="H70"/>
      <c r="I70"/>
      <c r="J70"/>
      <c r="K70"/>
      <c r="L70"/>
      <c r="M70"/>
      <c r="N70"/>
      <c r="O70"/>
      <c r="P70"/>
      <c r="Q70"/>
      <c r="R70"/>
      <c r="S70"/>
      <c r="T70"/>
      <c r="U70"/>
      <c r="V70"/>
      <c r="W70"/>
      <c r="X70"/>
      <c r="Y70"/>
      <c r="Z70"/>
      <c r="AA70"/>
      <c r="AB70"/>
      <c r="AC70"/>
      <c r="AD70"/>
      <c r="AE70"/>
      <c r="AF70"/>
      <c r="AG70"/>
      <c r="AH70"/>
      <c r="AI70"/>
      <c r="AJ70"/>
      <c r="AK70"/>
      <c r="AL70"/>
      <c r="AM70"/>
      <c r="AN70"/>
      <c r="AO70"/>
      <c r="AP70"/>
      <c r="AQ70"/>
      <c r="AR70"/>
      <c r="AS70"/>
      <c r="AT70"/>
      <c r="AU70"/>
      <c r="AV70"/>
      <c r="AW70"/>
      <c r="AX70"/>
      <c r="AY70"/>
      <c r="AZ70" s="14"/>
    </row>
    <row r="71" spans="5:52" x14ac:dyDescent="0.2">
      <c r="E71" s="13"/>
      <c r="F71"/>
      <c r="G71"/>
      <c r="H71"/>
      <c r="I71"/>
      <c r="J71"/>
      <c r="K71"/>
      <c r="L71"/>
      <c r="M71"/>
      <c r="N71"/>
      <c r="O71"/>
      <c r="P71"/>
      <c r="Q71"/>
      <c r="R71"/>
      <c r="S71"/>
      <c r="T71"/>
      <c r="U71"/>
      <c r="V71"/>
      <c r="W71"/>
      <c r="X71"/>
      <c r="Y71"/>
      <c r="Z71"/>
      <c r="AA71"/>
      <c r="AB71"/>
      <c r="AC71"/>
      <c r="AD71"/>
      <c r="AE71"/>
      <c r="AF71"/>
      <c r="AG71"/>
      <c r="AH71"/>
      <c r="AI71"/>
      <c r="AJ71"/>
      <c r="AK71"/>
      <c r="AL71"/>
      <c r="AM71"/>
      <c r="AN71"/>
      <c r="AO71"/>
      <c r="AP71"/>
      <c r="AQ71"/>
      <c r="AR71"/>
      <c r="AS71"/>
      <c r="AT71"/>
      <c r="AU71"/>
      <c r="AV71"/>
      <c r="AW71"/>
      <c r="AX71"/>
      <c r="AY71"/>
      <c r="AZ71" s="14"/>
    </row>
    <row r="72" spans="5:52" x14ac:dyDescent="0.2">
      <c r="E72" s="13"/>
      <c r="F72"/>
      <c r="G72"/>
      <c r="H72"/>
      <c r="I72"/>
      <c r="J72"/>
      <c r="K72"/>
      <c r="L72"/>
      <c r="M72"/>
      <c r="N72"/>
      <c r="O72"/>
      <c r="P72"/>
      <c r="Q72"/>
      <c r="R72"/>
      <c r="S72"/>
      <c r="T72"/>
      <c r="U72"/>
      <c r="V72"/>
      <c r="W72"/>
      <c r="X72"/>
      <c r="Y72"/>
      <c r="Z72"/>
      <c r="AA72"/>
      <c r="AB72"/>
      <c r="AC72"/>
      <c r="AD72"/>
      <c r="AE72"/>
      <c r="AF72"/>
      <c r="AG72"/>
      <c r="AH72"/>
      <c r="AI72"/>
      <c r="AJ72"/>
      <c r="AK72"/>
      <c r="AL72"/>
      <c r="AM72"/>
      <c r="AN72"/>
      <c r="AO72"/>
      <c r="AP72"/>
      <c r="AQ72"/>
      <c r="AR72"/>
      <c r="AS72"/>
      <c r="AT72"/>
      <c r="AU72"/>
      <c r="AV72"/>
      <c r="AW72"/>
      <c r="AX72"/>
      <c r="AY72"/>
      <c r="AZ72" s="14"/>
    </row>
    <row r="73" spans="5:52" x14ac:dyDescent="0.2">
      <c r="E73" s="13"/>
      <c r="F73"/>
      <c r="G73"/>
      <c r="H73"/>
      <c r="I73"/>
      <c r="J73"/>
      <c r="K73"/>
      <c r="L73"/>
      <c r="M73"/>
      <c r="N73"/>
      <c r="O73"/>
      <c r="P73"/>
      <c r="Q73"/>
      <c r="R73"/>
      <c r="S73"/>
      <c r="T73"/>
      <c r="U73"/>
      <c r="V73"/>
      <c r="W73"/>
      <c r="X73"/>
      <c r="Y73"/>
      <c r="Z73"/>
      <c r="AA73"/>
      <c r="AB73"/>
      <c r="AC73"/>
      <c r="AD73"/>
      <c r="AE73"/>
      <c r="AF73"/>
      <c r="AG73"/>
      <c r="AH73"/>
      <c r="AI73"/>
      <c r="AJ73"/>
      <c r="AK73"/>
      <c r="AL73"/>
      <c r="AM73"/>
      <c r="AN73"/>
      <c r="AO73"/>
      <c r="AP73"/>
      <c r="AQ73"/>
      <c r="AR73"/>
      <c r="AS73"/>
      <c r="AT73"/>
      <c r="AU73"/>
      <c r="AV73"/>
      <c r="AW73"/>
      <c r="AX73"/>
      <c r="AY73"/>
      <c r="AZ73" s="14"/>
    </row>
    <row r="74" spans="5:52" x14ac:dyDescent="0.2">
      <c r="E74" s="13"/>
      <c r="F74"/>
      <c r="G74"/>
      <c r="H74"/>
      <c r="I74"/>
      <c r="J74"/>
      <c r="K74"/>
      <c r="L74"/>
      <c r="M74"/>
      <c r="N74"/>
      <c r="O74"/>
      <c r="P74"/>
      <c r="Q74"/>
      <c r="R74"/>
      <c r="S74"/>
      <c r="T74"/>
      <c r="U74"/>
      <c r="V74"/>
      <c r="W74"/>
      <c r="X74"/>
      <c r="Y74"/>
      <c r="Z74"/>
      <c r="AA74"/>
      <c r="AB74"/>
      <c r="AC74"/>
      <c r="AD74"/>
      <c r="AE74"/>
      <c r="AF74"/>
      <c r="AG74"/>
      <c r="AH74"/>
      <c r="AI74"/>
      <c r="AJ74"/>
      <c r="AK74"/>
      <c r="AL74"/>
      <c r="AM74"/>
      <c r="AN74"/>
      <c r="AO74"/>
      <c r="AP74"/>
      <c r="AQ74"/>
      <c r="AR74"/>
      <c r="AS74"/>
      <c r="AT74"/>
      <c r="AU74"/>
      <c r="AV74"/>
      <c r="AW74"/>
      <c r="AX74"/>
      <c r="AY74"/>
      <c r="AZ74" s="14"/>
    </row>
    <row r="75" spans="5:52" x14ac:dyDescent="0.2">
      <c r="E75" s="13"/>
      <c r="F75"/>
      <c r="G75"/>
      <c r="H75"/>
      <c r="I75"/>
      <c r="J75"/>
      <c r="K75"/>
      <c r="L75"/>
      <c r="M75"/>
      <c r="N75"/>
      <c r="O75"/>
      <c r="P75"/>
      <c r="Q75"/>
      <c r="R75"/>
      <c r="S75"/>
      <c r="T75"/>
      <c r="U75"/>
      <c r="V75"/>
      <c r="W75"/>
      <c r="X75"/>
      <c r="Y75"/>
      <c r="Z75"/>
      <c r="AA75"/>
      <c r="AB75"/>
      <c r="AC75"/>
      <c r="AD75"/>
      <c r="AE75"/>
      <c r="AF75"/>
      <c r="AG75"/>
      <c r="AH75"/>
      <c r="AI75"/>
      <c r="AJ75"/>
      <c r="AK75"/>
      <c r="AL75"/>
      <c r="AM75"/>
      <c r="AN75"/>
      <c r="AO75"/>
      <c r="AP75"/>
      <c r="AQ75"/>
      <c r="AR75"/>
      <c r="AS75"/>
      <c r="AT75"/>
      <c r="AU75"/>
      <c r="AV75"/>
      <c r="AW75"/>
      <c r="AX75"/>
      <c r="AY75"/>
      <c r="AZ75" s="14"/>
    </row>
    <row r="76" spans="5:52" x14ac:dyDescent="0.2">
      <c r="E76" s="13"/>
      <c r="F76"/>
      <c r="G76"/>
      <c r="H76"/>
      <c r="I76"/>
      <c r="J76"/>
      <c r="K76"/>
      <c r="L76"/>
      <c r="M76"/>
      <c r="N76"/>
      <c r="O76"/>
      <c r="P76"/>
      <c r="Q76"/>
      <c r="R76"/>
      <c r="S76"/>
      <c r="T76"/>
      <c r="U76"/>
      <c r="V76"/>
      <c r="W76"/>
      <c r="X76"/>
      <c r="Y76"/>
      <c r="Z76"/>
      <c r="AA76"/>
      <c r="AB76"/>
      <c r="AC76"/>
      <c r="AD76"/>
      <c r="AE76"/>
      <c r="AF76"/>
      <c r="AG76"/>
      <c r="AH76"/>
      <c r="AI76"/>
      <c r="AJ76"/>
      <c r="AK76"/>
      <c r="AL76"/>
      <c r="AM76"/>
      <c r="AN76"/>
      <c r="AO76"/>
      <c r="AP76"/>
      <c r="AQ76"/>
      <c r="AR76"/>
      <c r="AS76"/>
      <c r="AT76"/>
      <c r="AU76"/>
      <c r="AV76"/>
      <c r="AW76"/>
      <c r="AX76"/>
      <c r="AY76"/>
      <c r="AZ76" s="14"/>
    </row>
    <row r="77" spans="5:52" x14ac:dyDescent="0.2">
      <c r="E77" s="13"/>
      <c r="F77"/>
      <c r="G77"/>
      <c r="H77"/>
      <c r="I77"/>
      <c r="J77"/>
      <c r="K77"/>
      <c r="L77"/>
      <c r="M77"/>
      <c r="N77"/>
      <c r="O77"/>
      <c r="P77"/>
      <c r="Q77"/>
      <c r="R77"/>
      <c r="S77"/>
      <c r="T77"/>
      <c r="U77"/>
      <c r="V77"/>
      <c r="W77"/>
      <c r="X77"/>
      <c r="Y77"/>
      <c r="Z77"/>
      <c r="AA77"/>
      <c r="AB77"/>
      <c r="AC77"/>
      <c r="AD77"/>
      <c r="AE77"/>
      <c r="AF77"/>
      <c r="AG77"/>
      <c r="AH77"/>
      <c r="AI77"/>
      <c r="AJ77"/>
      <c r="AK77"/>
      <c r="AL77"/>
      <c r="AM77"/>
      <c r="AN77"/>
      <c r="AO77"/>
      <c r="AP77"/>
      <c r="AQ77"/>
      <c r="AR77"/>
      <c r="AS77"/>
      <c r="AT77"/>
      <c r="AU77"/>
      <c r="AV77"/>
      <c r="AW77"/>
      <c r="AX77"/>
      <c r="AY77"/>
      <c r="AZ77" s="14"/>
    </row>
    <row r="78" spans="5:52" x14ac:dyDescent="0.2">
      <c r="E78" s="13"/>
      <c r="F78"/>
      <c r="G78"/>
      <c r="H78"/>
      <c r="I78"/>
      <c r="J78"/>
      <c r="K78"/>
      <c r="L78"/>
      <c r="M78"/>
      <c r="N78"/>
      <c r="O78"/>
      <c r="P78"/>
      <c r="Q78"/>
      <c r="R78"/>
      <c r="S78"/>
      <c r="T78"/>
      <c r="U78"/>
      <c r="V78"/>
      <c r="W78"/>
      <c r="X78"/>
      <c r="Y78"/>
      <c r="Z78"/>
      <c r="AA78"/>
      <c r="AB78"/>
      <c r="AC78"/>
      <c r="AD78"/>
      <c r="AE78"/>
      <c r="AF78"/>
      <c r="AG78"/>
      <c r="AH78"/>
      <c r="AI78"/>
      <c r="AJ78"/>
      <c r="AK78"/>
      <c r="AL78"/>
      <c r="AM78"/>
      <c r="AN78"/>
      <c r="AO78"/>
      <c r="AP78"/>
      <c r="AQ78"/>
      <c r="AR78"/>
      <c r="AS78"/>
      <c r="AT78"/>
      <c r="AU78"/>
      <c r="AV78"/>
      <c r="AW78"/>
      <c r="AX78"/>
      <c r="AY78"/>
      <c r="AZ78" s="14"/>
    </row>
    <row r="79" spans="5:52" x14ac:dyDescent="0.2">
      <c r="E79" s="13"/>
      <c r="F79"/>
      <c r="G79"/>
      <c r="H79"/>
      <c r="I79"/>
      <c r="J79"/>
      <c r="K79"/>
      <c r="L79"/>
      <c r="M79"/>
      <c r="N79"/>
      <c r="O79"/>
      <c r="P79"/>
      <c r="Q79"/>
      <c r="R79"/>
      <c r="S79"/>
      <c r="T79"/>
      <c r="U79"/>
      <c r="V79"/>
      <c r="W79"/>
      <c r="X79"/>
      <c r="Y79"/>
      <c r="Z79"/>
      <c r="AA79"/>
      <c r="AB79"/>
      <c r="AC79"/>
      <c r="AD79"/>
      <c r="AE79"/>
      <c r="AF79"/>
      <c r="AG79"/>
      <c r="AH79"/>
      <c r="AI79"/>
      <c r="AJ79"/>
      <c r="AK79"/>
      <c r="AL79"/>
      <c r="AM79"/>
      <c r="AN79"/>
      <c r="AO79"/>
      <c r="AP79"/>
      <c r="AQ79"/>
      <c r="AR79"/>
      <c r="AS79"/>
      <c r="AT79"/>
      <c r="AU79"/>
      <c r="AV79"/>
      <c r="AW79"/>
      <c r="AX79"/>
      <c r="AY79"/>
      <c r="AZ79" s="14"/>
    </row>
    <row r="80" spans="5:52" x14ac:dyDescent="0.2">
      <c r="E80" s="13"/>
      <c r="F80"/>
      <c r="G80"/>
      <c r="H80"/>
      <c r="I80"/>
      <c r="J80"/>
      <c r="K80"/>
      <c r="L80"/>
      <c r="M80"/>
      <c r="N80"/>
      <c r="O80"/>
      <c r="P80"/>
      <c r="Q80"/>
      <c r="R80"/>
      <c r="S80"/>
      <c r="T80"/>
      <c r="U80"/>
      <c r="V80"/>
      <c r="W80"/>
      <c r="X80"/>
      <c r="Y80"/>
      <c r="Z80"/>
      <c r="AA80"/>
      <c r="AB80"/>
      <c r="AC80"/>
      <c r="AD80"/>
      <c r="AE80"/>
      <c r="AF80"/>
      <c r="AG80"/>
      <c r="AH80"/>
      <c r="AI80"/>
      <c r="AJ80"/>
      <c r="AK80"/>
      <c r="AL80"/>
      <c r="AM80"/>
      <c r="AN80"/>
      <c r="AO80"/>
      <c r="AP80"/>
      <c r="AQ80"/>
      <c r="AR80"/>
      <c r="AS80"/>
      <c r="AT80"/>
      <c r="AU80"/>
      <c r="AV80"/>
      <c r="AW80"/>
      <c r="AX80"/>
      <c r="AY80"/>
      <c r="AZ80" s="14"/>
    </row>
    <row r="81" spans="5:52" x14ac:dyDescent="0.2">
      <c r="E81" s="13"/>
      <c r="F81"/>
      <c r="G81"/>
      <c r="H81"/>
      <c r="I81"/>
      <c r="J81"/>
      <c r="K81"/>
      <c r="L81"/>
      <c r="M81"/>
      <c r="N81"/>
      <c r="O81"/>
      <c r="P81"/>
      <c r="Q81"/>
      <c r="R81"/>
      <c r="S81"/>
      <c r="T81"/>
      <c r="U81"/>
      <c r="V81"/>
      <c r="W81"/>
      <c r="X81"/>
      <c r="Y81"/>
      <c r="Z81"/>
      <c r="AA81"/>
      <c r="AB81"/>
      <c r="AC81"/>
      <c r="AD81"/>
      <c r="AE81"/>
      <c r="AF81"/>
      <c r="AG81"/>
      <c r="AH81"/>
      <c r="AI81"/>
      <c r="AJ81"/>
      <c r="AK81"/>
      <c r="AL81"/>
      <c r="AM81"/>
      <c r="AN81"/>
      <c r="AO81"/>
      <c r="AP81"/>
      <c r="AQ81"/>
      <c r="AR81"/>
      <c r="AS81"/>
      <c r="AT81"/>
      <c r="AU81"/>
      <c r="AV81"/>
      <c r="AW81"/>
      <c r="AX81"/>
      <c r="AY81"/>
      <c r="AZ81" s="14"/>
    </row>
    <row r="82" spans="5:52" x14ac:dyDescent="0.2">
      <c r="E82" s="13"/>
      <c r="F82"/>
      <c r="G82"/>
      <c r="H82"/>
      <c r="I82"/>
      <c r="J82"/>
      <c r="K82"/>
      <c r="L82"/>
      <c r="M82"/>
      <c r="N82"/>
      <c r="O82"/>
      <c r="P82"/>
      <c r="Q82"/>
      <c r="R82"/>
      <c r="S82"/>
      <c r="T82"/>
      <c r="U82"/>
      <c r="V82"/>
      <c r="W82"/>
      <c r="X82"/>
      <c r="Y82"/>
      <c r="Z82"/>
      <c r="AA82"/>
      <c r="AB82"/>
      <c r="AC82"/>
      <c r="AD82"/>
      <c r="AE82"/>
      <c r="AF82"/>
      <c r="AG82"/>
      <c r="AH82"/>
      <c r="AI82"/>
      <c r="AJ82"/>
      <c r="AK82"/>
      <c r="AL82"/>
      <c r="AM82"/>
      <c r="AN82"/>
      <c r="AO82"/>
      <c r="AP82"/>
      <c r="AQ82"/>
      <c r="AR82"/>
      <c r="AS82"/>
      <c r="AT82"/>
      <c r="AU82"/>
      <c r="AV82"/>
      <c r="AW82"/>
      <c r="AX82"/>
      <c r="AY82"/>
      <c r="AZ82" s="14"/>
    </row>
    <row r="83" spans="5:52" x14ac:dyDescent="0.2">
      <c r="E83" s="13"/>
      <c r="F83"/>
      <c r="G83"/>
      <c r="H83"/>
      <c r="I83"/>
      <c r="J83"/>
      <c r="K83"/>
      <c r="L83"/>
      <c r="M83"/>
      <c r="N83"/>
      <c r="O83"/>
      <c r="P83"/>
      <c r="Q83"/>
      <c r="R83"/>
      <c r="S83"/>
      <c r="T83"/>
      <c r="U83"/>
      <c r="V83"/>
      <c r="W83"/>
      <c r="X83"/>
      <c r="Y83"/>
      <c r="Z83"/>
      <c r="AA83"/>
      <c r="AB83"/>
      <c r="AC83"/>
      <c r="AD83"/>
      <c r="AE83"/>
      <c r="AF83"/>
      <c r="AG83"/>
      <c r="AH83"/>
      <c r="AI83"/>
      <c r="AJ83"/>
      <c r="AK83"/>
      <c r="AL83"/>
      <c r="AM83"/>
      <c r="AN83"/>
      <c r="AO83"/>
      <c r="AP83"/>
      <c r="AQ83"/>
      <c r="AR83"/>
      <c r="AS83"/>
      <c r="AT83"/>
      <c r="AU83"/>
      <c r="AV83"/>
      <c r="AW83"/>
      <c r="AX83"/>
      <c r="AY83"/>
      <c r="AZ83" s="14"/>
    </row>
    <row r="84" spans="5:52" x14ac:dyDescent="0.2">
      <c r="E84" s="13"/>
      <c r="F84"/>
      <c r="G84"/>
      <c r="H84"/>
      <c r="I84"/>
      <c r="J84"/>
      <c r="K84"/>
      <c r="L84"/>
      <c r="M84"/>
      <c r="N84"/>
      <c r="O84"/>
      <c r="P84"/>
      <c r="Q84"/>
      <c r="R84"/>
      <c r="S84"/>
      <c r="T84"/>
      <c r="U84"/>
      <c r="V84"/>
      <c r="W84"/>
      <c r="X84"/>
      <c r="Y84"/>
      <c r="Z84"/>
      <c r="AA84"/>
      <c r="AB84"/>
      <c r="AC84"/>
      <c r="AD84"/>
      <c r="AE84"/>
      <c r="AF84"/>
      <c r="AG84"/>
      <c r="AH84"/>
      <c r="AI84"/>
      <c r="AJ84"/>
      <c r="AK84"/>
      <c r="AL84"/>
      <c r="AM84"/>
      <c r="AN84"/>
      <c r="AO84"/>
      <c r="AP84"/>
      <c r="AQ84"/>
      <c r="AR84"/>
      <c r="AS84"/>
      <c r="AT84"/>
      <c r="AU84"/>
      <c r="AV84"/>
      <c r="AW84"/>
      <c r="AX84"/>
      <c r="AY84"/>
      <c r="AZ84" s="14"/>
    </row>
    <row r="85" spans="5:52" x14ac:dyDescent="0.2">
      <c r="E85" s="13"/>
      <c r="F85"/>
      <c r="G85"/>
      <c r="H85"/>
      <c r="I85"/>
      <c r="J85"/>
      <c r="K85"/>
      <c r="L85"/>
      <c r="M85"/>
      <c r="N85"/>
      <c r="O85"/>
      <c r="P85"/>
      <c r="Q85"/>
      <c r="R85"/>
      <c r="S85"/>
      <c r="T85"/>
      <c r="U85"/>
      <c r="V85"/>
      <c r="W85"/>
      <c r="X85"/>
      <c r="Y85"/>
      <c r="Z85"/>
      <c r="AA85"/>
      <c r="AB85"/>
      <c r="AC85"/>
      <c r="AD85"/>
      <c r="AE85"/>
      <c r="AF85"/>
      <c r="AG85"/>
      <c r="AH85"/>
      <c r="AI85"/>
      <c r="AJ85"/>
      <c r="AK85"/>
      <c r="AL85"/>
      <c r="AM85"/>
      <c r="AN85"/>
      <c r="AO85"/>
      <c r="AP85"/>
      <c r="AQ85"/>
      <c r="AR85"/>
      <c r="AS85"/>
      <c r="AT85"/>
      <c r="AU85"/>
      <c r="AV85"/>
      <c r="AW85"/>
      <c r="AX85"/>
      <c r="AY85"/>
      <c r="AZ85" s="14"/>
    </row>
    <row r="86" spans="5:52" x14ac:dyDescent="0.2">
      <c r="E86" s="13"/>
      <c r="F86"/>
      <c r="G86"/>
      <c r="H86"/>
      <c r="I86"/>
      <c r="J86"/>
      <c r="K86"/>
      <c r="L86"/>
      <c r="M86"/>
      <c r="N86"/>
      <c r="O86"/>
      <c r="P86"/>
      <c r="Q86"/>
      <c r="R86"/>
      <c r="S86"/>
      <c r="T86"/>
      <c r="U86"/>
      <c r="V86"/>
      <c r="W86"/>
      <c r="X86"/>
      <c r="Y86"/>
      <c r="Z86"/>
      <c r="AA86"/>
      <c r="AB86"/>
      <c r="AC86"/>
      <c r="AD86"/>
      <c r="AE86"/>
      <c r="AF86"/>
      <c r="AG86"/>
      <c r="AH86"/>
      <c r="AI86"/>
      <c r="AJ86"/>
      <c r="AK86"/>
      <c r="AL86"/>
      <c r="AM86"/>
      <c r="AN86"/>
      <c r="AO86"/>
      <c r="AP86"/>
      <c r="AQ86"/>
      <c r="AR86"/>
      <c r="AS86"/>
      <c r="AT86"/>
      <c r="AU86"/>
      <c r="AV86"/>
      <c r="AW86"/>
      <c r="AX86"/>
      <c r="AY86"/>
      <c r="AZ86" s="14"/>
    </row>
    <row r="87" spans="5:52" ht="16" thickBot="1" x14ac:dyDescent="0.25">
      <c r="E87" s="15"/>
      <c r="F87" s="16"/>
      <c r="G87" s="16"/>
      <c r="H87" s="16"/>
      <c r="I87" s="16"/>
      <c r="J87" s="16"/>
      <c r="K87" s="16"/>
      <c r="L87" s="16"/>
      <c r="M87" s="16"/>
      <c r="N87" s="16"/>
      <c r="O87" s="16"/>
      <c r="P87" s="16"/>
      <c r="Q87" s="16"/>
      <c r="R87" s="16"/>
      <c r="S87" s="16"/>
      <c r="T87" s="16"/>
      <c r="U87" s="16"/>
      <c r="V87" s="16"/>
      <c r="W87" s="16"/>
      <c r="X87" s="16"/>
      <c r="Y87" s="16"/>
      <c r="Z87" s="16"/>
      <c r="AA87" s="16"/>
      <c r="AB87" s="16"/>
      <c r="AC87" s="16"/>
      <c r="AD87" s="16"/>
      <c r="AE87" s="16"/>
      <c r="AF87" s="16"/>
      <c r="AG87" s="16"/>
      <c r="AH87" s="16"/>
      <c r="AI87" s="16"/>
      <c r="AJ87" s="16"/>
      <c r="AK87" s="16"/>
      <c r="AL87" s="16"/>
      <c r="AM87" s="16"/>
      <c r="AN87" s="16"/>
      <c r="AO87" s="16"/>
      <c r="AP87" s="16"/>
      <c r="AQ87" s="16"/>
      <c r="AR87" s="16"/>
      <c r="AS87" s="16"/>
      <c r="AT87" s="16"/>
      <c r="AU87" s="16"/>
      <c r="AV87" s="16"/>
      <c r="AW87" s="16"/>
      <c r="AX87" s="16"/>
      <c r="AY87" s="16"/>
      <c r="AZ87" s="17"/>
    </row>
  </sheetData>
  <conditionalFormatting sqref="B8:B37">
    <cfRule type="expression" dxfId="3" priority="1">
      <formula>A8=""</formula>
    </cfRule>
  </conditionalFormatting>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FE6E43-6B22-4737-8E2E-57A059E7E54E}">
  <sheetPr>
    <tabColor theme="9" tint="0.39997558519241921"/>
  </sheetPr>
  <dimension ref="A1:AZ87"/>
  <sheetViews>
    <sheetView workbookViewId="0">
      <selection activeCell="C20" sqref="C20"/>
    </sheetView>
  </sheetViews>
  <sheetFormatPr baseColWidth="10" defaultColWidth="9.1640625" defaultRowHeight="15" x14ac:dyDescent="0.2"/>
  <cols>
    <col min="1" max="1" width="28" style="5" customWidth="1"/>
    <col min="2" max="2" width="40.6640625" style="5" customWidth="1"/>
    <col min="3" max="16384" width="9.1640625" style="5"/>
  </cols>
  <sheetData>
    <row r="1" spans="1:52" ht="21" thickBot="1" x14ac:dyDescent="0.3">
      <c r="A1" s="96" t="s">
        <v>17</v>
      </c>
    </row>
    <row r="2" spans="1:52" ht="16" thickTop="1" x14ac:dyDescent="0.2">
      <c r="A2" s="152" t="s">
        <v>239</v>
      </c>
      <c r="B2" s="152"/>
      <c r="C2" s="152"/>
    </row>
    <row r="3" spans="1:52" x14ac:dyDescent="0.2">
      <c r="A3" s="5" t="s">
        <v>205</v>
      </c>
    </row>
    <row r="4" spans="1:52" x14ac:dyDescent="0.2">
      <c r="A4" s="153" t="s">
        <v>265</v>
      </c>
      <c r="B4" s="152"/>
      <c r="C4" s="152"/>
      <c r="D4" s="152"/>
      <c r="E4" s="152"/>
      <c r="F4" s="152"/>
      <c r="G4" s="152"/>
      <c r="H4" s="152"/>
      <c r="I4" s="152"/>
      <c r="J4" s="152"/>
      <c r="K4" s="152"/>
      <c r="L4" s="152"/>
    </row>
    <row r="5" spans="1:52" x14ac:dyDescent="0.2">
      <c r="A5" s="5" t="s">
        <v>205</v>
      </c>
    </row>
    <row r="6" spans="1:52" ht="16" thickBot="1" x14ac:dyDescent="0.25">
      <c r="A6" s="97" t="s">
        <v>252</v>
      </c>
    </row>
    <row r="7" spans="1:52" x14ac:dyDescent="0.2">
      <c r="A7" s="107" t="s">
        <v>4</v>
      </c>
      <c r="B7" s="24" t="s">
        <v>17</v>
      </c>
      <c r="C7" s="5" t="s">
        <v>159</v>
      </c>
      <c r="E7" s="10" t="s">
        <v>161</v>
      </c>
      <c r="F7" s="11"/>
      <c r="G7" s="11"/>
      <c r="H7" s="11"/>
      <c r="I7" s="11"/>
      <c r="J7" s="11"/>
      <c r="K7" s="11"/>
      <c r="L7" s="11"/>
      <c r="M7" s="11"/>
      <c r="N7" s="11"/>
      <c r="O7" s="11"/>
      <c r="P7" s="11"/>
      <c r="Q7" s="11"/>
      <c r="R7" s="11"/>
      <c r="S7" s="11"/>
      <c r="T7" s="11"/>
      <c r="U7" s="11"/>
      <c r="V7" s="11"/>
      <c r="W7" s="11"/>
      <c r="X7" s="11"/>
      <c r="Y7" s="11"/>
      <c r="Z7" s="11"/>
      <c r="AA7" s="11"/>
      <c r="AB7" s="11"/>
      <c r="AC7" s="11"/>
      <c r="AD7" s="11"/>
      <c r="AE7" s="11"/>
      <c r="AF7" s="11"/>
      <c r="AG7" s="11"/>
      <c r="AH7" s="11"/>
      <c r="AI7" s="11"/>
      <c r="AJ7" s="11"/>
      <c r="AK7" s="11"/>
      <c r="AL7" s="11"/>
      <c r="AM7" s="11"/>
      <c r="AN7" s="11"/>
      <c r="AO7" s="11"/>
      <c r="AP7" s="11"/>
      <c r="AQ7" s="11"/>
      <c r="AR7" s="11"/>
      <c r="AS7" s="11"/>
      <c r="AT7" s="11"/>
      <c r="AU7" s="11"/>
      <c r="AV7" s="11"/>
      <c r="AW7" s="11"/>
      <c r="AX7" s="11"/>
      <c r="AY7" s="11"/>
      <c r="AZ7" s="12"/>
    </row>
    <row r="8" spans="1:52" x14ac:dyDescent="0.2">
      <c r="A8" s="6">
        <f>'Project Information'!$B$9</f>
        <v>2028</v>
      </c>
      <c r="B8" s="164">
        <v>0</v>
      </c>
      <c r="E8" s="13"/>
      <c r="F8"/>
      <c r="G8"/>
      <c r="H8"/>
      <c r="I8"/>
      <c r="J8"/>
      <c r="K8"/>
      <c r="L8"/>
      <c r="M8"/>
      <c r="N8"/>
      <c r="O8"/>
      <c r="P8"/>
      <c r="Q8"/>
      <c r="R8"/>
      <c r="S8"/>
      <c r="T8"/>
      <c r="U8"/>
      <c r="V8"/>
      <c r="W8"/>
      <c r="X8"/>
      <c r="Y8"/>
      <c r="Z8"/>
      <c r="AA8"/>
      <c r="AB8"/>
      <c r="AC8"/>
      <c r="AD8"/>
      <c r="AE8"/>
      <c r="AF8"/>
      <c r="AG8"/>
      <c r="AH8"/>
      <c r="AI8"/>
      <c r="AJ8"/>
      <c r="AK8"/>
      <c r="AL8"/>
      <c r="AM8"/>
      <c r="AN8"/>
      <c r="AO8"/>
      <c r="AP8"/>
      <c r="AQ8"/>
      <c r="AR8"/>
      <c r="AS8"/>
      <c r="AT8"/>
      <c r="AU8"/>
      <c r="AV8"/>
      <c r="AW8"/>
      <c r="AX8"/>
      <c r="AY8"/>
      <c r="AZ8" s="14"/>
    </row>
    <row r="9" spans="1:52" x14ac:dyDescent="0.2">
      <c r="A9" s="1">
        <f>IF(A8&lt;'Project Information'!B$11,A8+1,"")</f>
        <v>2029</v>
      </c>
      <c r="B9" s="164">
        <v>0</v>
      </c>
      <c r="E9" s="13"/>
      <c r="F9"/>
      <c r="G9"/>
      <c r="H9"/>
      <c r="I9"/>
      <c r="J9"/>
      <c r="K9"/>
      <c r="L9"/>
      <c r="M9"/>
      <c r="N9"/>
      <c r="O9"/>
      <c r="P9"/>
      <c r="Q9"/>
      <c r="R9"/>
      <c r="S9"/>
      <c r="T9"/>
      <c r="U9"/>
      <c r="V9"/>
      <c r="W9"/>
      <c r="X9"/>
      <c r="Y9"/>
      <c r="Z9"/>
      <c r="AA9"/>
      <c r="AB9"/>
      <c r="AC9"/>
      <c r="AD9"/>
      <c r="AE9"/>
      <c r="AF9"/>
      <c r="AG9"/>
      <c r="AH9"/>
      <c r="AI9"/>
      <c r="AJ9"/>
      <c r="AK9"/>
      <c r="AL9"/>
      <c r="AM9"/>
      <c r="AN9"/>
      <c r="AO9"/>
      <c r="AP9"/>
      <c r="AQ9"/>
      <c r="AR9"/>
      <c r="AS9"/>
      <c r="AT9"/>
      <c r="AU9"/>
      <c r="AV9"/>
      <c r="AW9"/>
      <c r="AX9"/>
      <c r="AY9"/>
      <c r="AZ9" s="14"/>
    </row>
    <row r="10" spans="1:52" x14ac:dyDescent="0.2">
      <c r="A10" s="1">
        <f>IF(A9&lt;'Project Information'!B$11,A9+1,"")</f>
        <v>2030</v>
      </c>
      <c r="B10" s="164">
        <v>0</v>
      </c>
      <c r="E10" s="13"/>
      <c r="F10"/>
      <c r="G10"/>
      <c r="H10"/>
      <c r="I10"/>
      <c r="J10"/>
      <c r="K10"/>
      <c r="L10"/>
      <c r="M10"/>
      <c r="N10"/>
      <c r="O10"/>
      <c r="P10"/>
      <c r="Q10"/>
      <c r="R10"/>
      <c r="S10"/>
      <c r="T10"/>
      <c r="U10"/>
      <c r="V10"/>
      <c r="W10"/>
      <c r="X10"/>
      <c r="Y10"/>
      <c r="Z10"/>
      <c r="AA10"/>
      <c r="AB10"/>
      <c r="AC10"/>
      <c r="AD10"/>
      <c r="AE10"/>
      <c r="AF10"/>
      <c r="AG10"/>
      <c r="AH10"/>
      <c r="AI10"/>
      <c r="AJ10"/>
      <c r="AK10"/>
      <c r="AL10"/>
      <c r="AM10"/>
      <c r="AN10"/>
      <c r="AO10"/>
      <c r="AP10"/>
      <c r="AQ10"/>
      <c r="AR10"/>
      <c r="AS10"/>
      <c r="AT10"/>
      <c r="AU10"/>
      <c r="AV10"/>
      <c r="AW10"/>
      <c r="AX10"/>
      <c r="AY10"/>
      <c r="AZ10" s="14"/>
    </row>
    <row r="11" spans="1:52" x14ac:dyDescent="0.2">
      <c r="A11" s="1">
        <f>IF(A10&lt;'Project Information'!B$11,A10+1,"")</f>
        <v>2031</v>
      </c>
      <c r="B11" s="164">
        <v>0</v>
      </c>
      <c r="E11" s="13"/>
      <c r="F11"/>
      <c r="G11"/>
      <c r="H11"/>
      <c r="I11"/>
      <c r="J11"/>
      <c r="K11"/>
      <c r="L11"/>
      <c r="M11"/>
      <c r="N11"/>
      <c r="O11"/>
      <c r="P11"/>
      <c r="Q11"/>
      <c r="R11"/>
      <c r="S11"/>
      <c r="T11"/>
      <c r="U11"/>
      <c r="V11"/>
      <c r="W11"/>
      <c r="X11"/>
      <c r="Y11"/>
      <c r="Z11"/>
      <c r="AA11"/>
      <c r="AB11"/>
      <c r="AC11"/>
      <c r="AD11"/>
      <c r="AE11"/>
      <c r="AF11"/>
      <c r="AG11"/>
      <c r="AH11"/>
      <c r="AI11"/>
      <c r="AJ11"/>
      <c r="AK11"/>
      <c r="AL11"/>
      <c r="AM11"/>
      <c r="AN11"/>
      <c r="AO11"/>
      <c r="AP11"/>
      <c r="AQ11"/>
      <c r="AR11"/>
      <c r="AS11"/>
      <c r="AT11"/>
      <c r="AU11"/>
      <c r="AV11"/>
      <c r="AW11"/>
      <c r="AX11"/>
      <c r="AY11"/>
      <c r="AZ11" s="14"/>
    </row>
    <row r="12" spans="1:52" x14ac:dyDescent="0.2">
      <c r="A12" s="1">
        <f>IF(A11&lt;'Project Information'!B$11,A11+1,"")</f>
        <v>2032</v>
      </c>
      <c r="B12" s="164">
        <v>0</v>
      </c>
      <c r="E12" s="13"/>
      <c r="F12"/>
      <c r="G12"/>
      <c r="H12"/>
      <c r="I12"/>
      <c r="J12"/>
      <c r="K12"/>
      <c r="L12"/>
      <c r="M12"/>
      <c r="N12"/>
      <c r="O12"/>
      <c r="P12"/>
      <c r="Q12"/>
      <c r="R12"/>
      <c r="S12"/>
      <c r="T12"/>
      <c r="U12"/>
      <c r="V12"/>
      <c r="W12"/>
      <c r="X12"/>
      <c r="Y12"/>
      <c r="Z12"/>
      <c r="AA12"/>
      <c r="AB12"/>
      <c r="AC12"/>
      <c r="AD12"/>
      <c r="AE12"/>
      <c r="AF12"/>
      <c r="AG12"/>
      <c r="AH12"/>
      <c r="AI12"/>
      <c r="AJ12"/>
      <c r="AK12"/>
      <c r="AL12"/>
      <c r="AM12"/>
      <c r="AN12"/>
      <c r="AO12"/>
      <c r="AP12"/>
      <c r="AQ12"/>
      <c r="AR12"/>
      <c r="AS12"/>
      <c r="AT12"/>
      <c r="AU12"/>
      <c r="AV12"/>
      <c r="AW12"/>
      <c r="AX12"/>
      <c r="AY12"/>
      <c r="AZ12" s="14"/>
    </row>
    <row r="13" spans="1:52" x14ac:dyDescent="0.2">
      <c r="A13" s="1">
        <f>IF(A12&lt;'Project Information'!B$11,A12+1,"")</f>
        <v>2033</v>
      </c>
      <c r="B13" s="164">
        <v>0</v>
      </c>
      <c r="E13" s="13"/>
      <c r="F13"/>
      <c r="G13"/>
      <c r="H13"/>
      <c r="I13"/>
      <c r="J13"/>
      <c r="K13"/>
      <c r="L13"/>
      <c r="M13"/>
      <c r="N13"/>
      <c r="O13"/>
      <c r="P13"/>
      <c r="Q13"/>
      <c r="R13"/>
      <c r="S13"/>
      <c r="T13"/>
      <c r="U13"/>
      <c r="V13"/>
      <c r="W13"/>
      <c r="X13"/>
      <c r="Y13"/>
      <c r="Z13"/>
      <c r="AA13"/>
      <c r="AB13"/>
      <c r="AC13"/>
      <c r="AD13"/>
      <c r="AE13"/>
      <c r="AF13"/>
      <c r="AG13"/>
      <c r="AH13"/>
      <c r="AI13"/>
      <c r="AJ13"/>
      <c r="AK13"/>
      <c r="AL13"/>
      <c r="AM13"/>
      <c r="AN13"/>
      <c r="AO13"/>
      <c r="AP13"/>
      <c r="AQ13"/>
      <c r="AR13"/>
      <c r="AS13"/>
      <c r="AT13"/>
      <c r="AU13"/>
      <c r="AV13"/>
      <c r="AW13"/>
      <c r="AX13"/>
      <c r="AY13"/>
      <c r="AZ13" s="14"/>
    </row>
    <row r="14" spans="1:52" x14ac:dyDescent="0.2">
      <c r="A14" s="1">
        <f>IF(A13&lt;'Project Information'!B$11,A13+1,"")</f>
        <v>2034</v>
      </c>
      <c r="B14" s="164">
        <v>0</v>
      </c>
      <c r="E14" s="13"/>
      <c r="F14"/>
      <c r="G14"/>
      <c r="H14"/>
      <c r="I14"/>
      <c r="J14"/>
      <c r="K14"/>
      <c r="L14"/>
      <c r="M14"/>
      <c r="N14"/>
      <c r="O14"/>
      <c r="P14"/>
      <c r="Q14"/>
      <c r="R14"/>
      <c r="S14"/>
      <c r="T14"/>
      <c r="U14"/>
      <c r="V14"/>
      <c r="W14"/>
      <c r="X14"/>
      <c r="Y14"/>
      <c r="Z14"/>
      <c r="AA14"/>
      <c r="AB14"/>
      <c r="AC14"/>
      <c r="AD14"/>
      <c r="AE14"/>
      <c r="AF14"/>
      <c r="AG14"/>
      <c r="AH14"/>
      <c r="AI14"/>
      <c r="AJ14"/>
      <c r="AK14"/>
      <c r="AL14"/>
      <c r="AM14"/>
      <c r="AN14"/>
      <c r="AO14"/>
      <c r="AP14"/>
      <c r="AQ14"/>
      <c r="AR14"/>
      <c r="AS14"/>
      <c r="AT14"/>
      <c r="AU14"/>
      <c r="AV14"/>
      <c r="AW14"/>
      <c r="AX14"/>
      <c r="AY14"/>
      <c r="AZ14" s="14"/>
    </row>
    <row r="15" spans="1:52" x14ac:dyDescent="0.2">
      <c r="A15" s="1">
        <f>IF(A14&lt;'Project Information'!B$11,A14+1,"")</f>
        <v>2035</v>
      </c>
      <c r="B15" s="164">
        <v>0</v>
      </c>
      <c r="E15" s="13"/>
      <c r="F15"/>
      <c r="G15"/>
      <c r="H15"/>
      <c r="I15"/>
      <c r="J15"/>
      <c r="K15"/>
      <c r="L15"/>
      <c r="M15"/>
      <c r="N15"/>
      <c r="O15"/>
      <c r="P15"/>
      <c r="Q15"/>
      <c r="R15"/>
      <c r="S15"/>
      <c r="T15"/>
      <c r="U15"/>
      <c r="V15"/>
      <c r="W15"/>
      <c r="X15"/>
      <c r="Y15"/>
      <c r="Z15"/>
      <c r="AA15"/>
      <c r="AB15"/>
      <c r="AC15"/>
      <c r="AD15"/>
      <c r="AE15"/>
      <c r="AF15"/>
      <c r="AG15"/>
      <c r="AH15"/>
      <c r="AI15"/>
      <c r="AJ15"/>
      <c r="AK15"/>
      <c r="AL15"/>
      <c r="AM15"/>
      <c r="AN15"/>
      <c r="AO15"/>
      <c r="AP15"/>
      <c r="AQ15"/>
      <c r="AR15"/>
      <c r="AS15"/>
      <c r="AT15"/>
      <c r="AU15"/>
      <c r="AV15"/>
      <c r="AW15"/>
      <c r="AX15"/>
      <c r="AY15"/>
      <c r="AZ15" s="14"/>
    </row>
    <row r="16" spans="1:52" x14ac:dyDescent="0.2">
      <c r="A16" s="1">
        <f>IF(A15&lt;'Project Information'!B$11,A15+1,"")</f>
        <v>2036</v>
      </c>
      <c r="B16" s="164">
        <v>0</v>
      </c>
      <c r="E16" s="13"/>
      <c r="F16"/>
      <c r="G16"/>
      <c r="H16"/>
      <c r="I16"/>
      <c r="J16"/>
      <c r="K16"/>
      <c r="L16"/>
      <c r="M16"/>
      <c r="N16"/>
      <c r="O16"/>
      <c r="P16"/>
      <c r="Q16"/>
      <c r="R16"/>
      <c r="S16"/>
      <c r="T16"/>
      <c r="U16"/>
      <c r="V16"/>
      <c r="W16"/>
      <c r="X16"/>
      <c r="Y16"/>
      <c r="Z16"/>
      <c r="AA16"/>
      <c r="AB16"/>
      <c r="AC16"/>
      <c r="AD16"/>
      <c r="AE16"/>
      <c r="AF16"/>
      <c r="AG16"/>
      <c r="AH16"/>
      <c r="AI16"/>
      <c r="AJ16"/>
      <c r="AK16"/>
      <c r="AL16"/>
      <c r="AM16"/>
      <c r="AN16"/>
      <c r="AO16"/>
      <c r="AP16"/>
      <c r="AQ16"/>
      <c r="AR16"/>
      <c r="AS16"/>
      <c r="AT16"/>
      <c r="AU16"/>
      <c r="AV16"/>
      <c r="AW16"/>
      <c r="AX16"/>
      <c r="AY16"/>
      <c r="AZ16" s="14"/>
    </row>
    <row r="17" spans="1:52" x14ac:dyDescent="0.2">
      <c r="A17" s="1">
        <f>IF(A16&lt;'Project Information'!B$11,A16+1,"")</f>
        <v>2037</v>
      </c>
      <c r="B17" s="164">
        <v>0</v>
      </c>
      <c r="E17" s="13"/>
      <c r="F17"/>
      <c r="G17"/>
      <c r="H17"/>
      <c r="I17"/>
      <c r="J17"/>
      <c r="K17"/>
      <c r="L17"/>
      <c r="M17"/>
      <c r="N17"/>
      <c r="O17"/>
      <c r="P17"/>
      <c r="Q17"/>
      <c r="R17"/>
      <c r="S17"/>
      <c r="T17"/>
      <c r="U17"/>
      <c r="V17"/>
      <c r="W17"/>
      <c r="X17"/>
      <c r="Y17"/>
      <c r="Z17"/>
      <c r="AA17"/>
      <c r="AB17"/>
      <c r="AC17"/>
      <c r="AD17"/>
      <c r="AE17"/>
      <c r="AF17"/>
      <c r="AG17"/>
      <c r="AH17"/>
      <c r="AI17"/>
      <c r="AJ17"/>
      <c r="AK17"/>
      <c r="AL17"/>
      <c r="AM17"/>
      <c r="AN17"/>
      <c r="AO17"/>
      <c r="AP17"/>
      <c r="AQ17"/>
      <c r="AR17"/>
      <c r="AS17"/>
      <c r="AT17"/>
      <c r="AU17"/>
      <c r="AV17"/>
      <c r="AW17"/>
      <c r="AX17"/>
      <c r="AY17"/>
      <c r="AZ17" s="14"/>
    </row>
    <row r="18" spans="1:52" x14ac:dyDescent="0.2">
      <c r="A18" s="1">
        <f>IF(A17&lt;'Project Information'!B$11,A17+1,"")</f>
        <v>2038</v>
      </c>
      <c r="B18" s="164">
        <v>0</v>
      </c>
      <c r="E18" s="13"/>
      <c r="F18"/>
      <c r="G18"/>
      <c r="H18"/>
      <c r="I18"/>
      <c r="J18"/>
      <c r="K18"/>
      <c r="L18"/>
      <c r="M18"/>
      <c r="N18"/>
      <c r="O18"/>
      <c r="P18"/>
      <c r="Q18"/>
      <c r="R18"/>
      <c r="S18"/>
      <c r="T18"/>
      <c r="U18"/>
      <c r="V18"/>
      <c r="W18"/>
      <c r="X18"/>
      <c r="Y18"/>
      <c r="Z18"/>
      <c r="AA18"/>
      <c r="AB18"/>
      <c r="AC18"/>
      <c r="AD18"/>
      <c r="AE18"/>
      <c r="AF18"/>
      <c r="AG18"/>
      <c r="AH18"/>
      <c r="AI18"/>
      <c r="AJ18"/>
      <c r="AK18"/>
      <c r="AL18"/>
      <c r="AM18"/>
      <c r="AN18"/>
      <c r="AO18"/>
      <c r="AP18"/>
      <c r="AQ18"/>
      <c r="AR18"/>
      <c r="AS18"/>
      <c r="AT18"/>
      <c r="AU18"/>
      <c r="AV18"/>
      <c r="AW18"/>
      <c r="AX18"/>
      <c r="AY18"/>
      <c r="AZ18" s="14"/>
    </row>
    <row r="19" spans="1:52" x14ac:dyDescent="0.2">
      <c r="A19" s="1">
        <f>IF(A18&lt;'Project Information'!B$11,A18+1,"")</f>
        <v>2039</v>
      </c>
      <c r="B19" s="164">
        <v>0</v>
      </c>
      <c r="E19" s="13"/>
      <c r="F19"/>
      <c r="G19"/>
      <c r="H19"/>
      <c r="I19"/>
      <c r="J19"/>
      <c r="K19"/>
      <c r="L19"/>
      <c r="M19"/>
      <c r="N19"/>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s="14"/>
    </row>
    <row r="20" spans="1:52" x14ac:dyDescent="0.2">
      <c r="A20" s="1">
        <f>IF(A19&lt;'Project Information'!B$11,A19+1,"")</f>
        <v>2040</v>
      </c>
      <c r="B20" s="164">
        <v>0</v>
      </c>
      <c r="E20" s="13"/>
      <c r="F20"/>
      <c r="G20"/>
      <c r="H20"/>
      <c r="I20"/>
      <c r="J20"/>
      <c r="K20"/>
      <c r="L20"/>
      <c r="M20"/>
      <c r="N20"/>
      <c r="O20"/>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s="14"/>
    </row>
    <row r="21" spans="1:52" x14ac:dyDescent="0.2">
      <c r="A21" s="1">
        <f>IF(A20&lt;'Project Information'!B$11,A20+1,"")</f>
        <v>2041</v>
      </c>
      <c r="B21" s="164">
        <v>0</v>
      </c>
      <c r="E21" s="13"/>
      <c r="F21"/>
      <c r="G21"/>
      <c r="H21"/>
      <c r="I21"/>
      <c r="J21"/>
      <c r="K21"/>
      <c r="L21"/>
      <c r="M21"/>
      <c r="N21"/>
      <c r="O21"/>
      <c r="P21"/>
      <c r="Q21"/>
      <c r="R21"/>
      <c r="S21"/>
      <c r="T21"/>
      <c r="U21"/>
      <c r="V21"/>
      <c r="W21"/>
      <c r="X21"/>
      <c r="Y21"/>
      <c r="Z21"/>
      <c r="AA21"/>
      <c r="AB21"/>
      <c r="AC21"/>
      <c r="AD21"/>
      <c r="AE21"/>
      <c r="AF21"/>
      <c r="AG21"/>
      <c r="AH21"/>
      <c r="AI21"/>
      <c r="AJ21"/>
      <c r="AK21"/>
      <c r="AL21"/>
      <c r="AM21"/>
      <c r="AN21"/>
      <c r="AO21"/>
      <c r="AP21"/>
      <c r="AQ21"/>
      <c r="AR21"/>
      <c r="AS21"/>
      <c r="AT21"/>
      <c r="AU21"/>
      <c r="AV21"/>
      <c r="AW21"/>
      <c r="AX21"/>
      <c r="AY21"/>
      <c r="AZ21" s="14"/>
    </row>
    <row r="22" spans="1:52" x14ac:dyDescent="0.2">
      <c r="A22" s="1">
        <f>IF(A21&lt;'Project Information'!B$11,A21+1,"")</f>
        <v>2042</v>
      </c>
      <c r="B22" s="164">
        <v>0</v>
      </c>
      <c r="E22" s="13"/>
      <c r="F22"/>
      <c r="G22"/>
      <c r="H22"/>
      <c r="I22"/>
      <c r="J22"/>
      <c r="K22"/>
      <c r="L22"/>
      <c r="M22"/>
      <c r="N22"/>
      <c r="O22"/>
      <c r="P22"/>
      <c r="Q22"/>
      <c r="R22"/>
      <c r="S22"/>
      <c r="T22"/>
      <c r="U22"/>
      <c r="V22"/>
      <c r="W22"/>
      <c r="X22"/>
      <c r="Y22"/>
      <c r="Z22"/>
      <c r="AA22"/>
      <c r="AB22"/>
      <c r="AC22"/>
      <c r="AD22"/>
      <c r="AE22"/>
      <c r="AF22"/>
      <c r="AG22"/>
      <c r="AH22"/>
      <c r="AI22"/>
      <c r="AJ22"/>
      <c r="AK22"/>
      <c r="AL22"/>
      <c r="AM22"/>
      <c r="AN22"/>
      <c r="AO22"/>
      <c r="AP22"/>
      <c r="AQ22"/>
      <c r="AR22"/>
      <c r="AS22"/>
      <c r="AT22"/>
      <c r="AU22"/>
      <c r="AV22"/>
      <c r="AW22"/>
      <c r="AX22"/>
      <c r="AY22"/>
      <c r="AZ22" s="14"/>
    </row>
    <row r="23" spans="1:52" x14ac:dyDescent="0.2">
      <c r="A23" s="1">
        <f>IF(A22&lt;'Project Information'!B$11,A22+1,"")</f>
        <v>2043</v>
      </c>
      <c r="B23" s="164">
        <v>0</v>
      </c>
      <c r="E23" s="13"/>
      <c r="F23"/>
      <c r="G23"/>
      <c r="H23"/>
      <c r="I23"/>
      <c r="J23"/>
      <c r="K23"/>
      <c r="L23"/>
      <c r="M23"/>
      <c r="N23"/>
      <c r="O23"/>
      <c r="P23"/>
      <c r="Q23"/>
      <c r="R23"/>
      <c r="S23"/>
      <c r="T23"/>
      <c r="U23"/>
      <c r="V23"/>
      <c r="W23"/>
      <c r="X23"/>
      <c r="Y23"/>
      <c r="Z23"/>
      <c r="AA23"/>
      <c r="AB23"/>
      <c r="AC23"/>
      <c r="AD23"/>
      <c r="AE23"/>
      <c r="AF23"/>
      <c r="AG23"/>
      <c r="AH23"/>
      <c r="AI23"/>
      <c r="AJ23"/>
      <c r="AK23"/>
      <c r="AL23"/>
      <c r="AM23"/>
      <c r="AN23"/>
      <c r="AO23"/>
      <c r="AP23"/>
      <c r="AQ23"/>
      <c r="AR23"/>
      <c r="AS23"/>
      <c r="AT23"/>
      <c r="AU23"/>
      <c r="AV23"/>
      <c r="AW23"/>
      <c r="AX23"/>
      <c r="AY23"/>
      <c r="AZ23" s="14"/>
    </row>
    <row r="24" spans="1:52" x14ac:dyDescent="0.2">
      <c r="A24" s="1">
        <f>IF(A23&lt;'Project Information'!B$11,A23+1,"")</f>
        <v>2044</v>
      </c>
      <c r="B24" s="164">
        <v>0</v>
      </c>
      <c r="E24" s="13"/>
      <c r="F24"/>
      <c r="G24"/>
      <c r="H24"/>
      <c r="I24"/>
      <c r="J24"/>
      <c r="K24"/>
      <c r="L24"/>
      <c r="M24"/>
      <c r="N24"/>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s="14"/>
    </row>
    <row r="25" spans="1:52" x14ac:dyDescent="0.2">
      <c r="A25" s="1">
        <f>IF(A24&lt;'Project Information'!B$11,A24+1,"")</f>
        <v>2045</v>
      </c>
      <c r="B25" s="164">
        <v>0</v>
      </c>
      <c r="E25" s="13"/>
      <c r="F25"/>
      <c r="G25"/>
      <c r="H25"/>
      <c r="I25"/>
      <c r="J25"/>
      <c r="K25"/>
      <c r="L25"/>
      <c r="M25"/>
      <c r="N25"/>
      <c r="O25"/>
      <c r="P25"/>
      <c r="Q25"/>
      <c r="R25"/>
      <c r="S25"/>
      <c r="T25"/>
      <c r="U25"/>
      <c r="V25"/>
      <c r="W25"/>
      <c r="X25"/>
      <c r="Y25"/>
      <c r="Z25"/>
      <c r="AA25"/>
      <c r="AB25"/>
      <c r="AC25"/>
      <c r="AD25"/>
      <c r="AE25"/>
      <c r="AF25"/>
      <c r="AG25"/>
      <c r="AH25"/>
      <c r="AI25"/>
      <c r="AJ25"/>
      <c r="AK25"/>
      <c r="AL25"/>
      <c r="AM25"/>
      <c r="AN25"/>
      <c r="AO25"/>
      <c r="AP25"/>
      <c r="AQ25"/>
      <c r="AR25"/>
      <c r="AS25"/>
      <c r="AT25"/>
      <c r="AU25"/>
      <c r="AV25"/>
      <c r="AW25"/>
      <c r="AX25"/>
      <c r="AY25"/>
      <c r="AZ25" s="14"/>
    </row>
    <row r="26" spans="1:52" x14ac:dyDescent="0.2">
      <c r="A26" s="1">
        <f>IF(A25&lt;'Project Information'!B$11,A25+1,"")</f>
        <v>2046</v>
      </c>
      <c r="B26" s="164">
        <v>0</v>
      </c>
      <c r="E26" s="13"/>
      <c r="F26"/>
      <c r="G26"/>
      <c r="H26"/>
      <c r="I26"/>
      <c r="J26"/>
      <c r="K26"/>
      <c r="L26"/>
      <c r="M26"/>
      <c r="N26"/>
      <c r="O26"/>
      <c r="P26"/>
      <c r="Q26"/>
      <c r="R26"/>
      <c r="S26"/>
      <c r="T26"/>
      <c r="U26"/>
      <c r="V26"/>
      <c r="W26"/>
      <c r="X26"/>
      <c r="Y26"/>
      <c r="Z26"/>
      <c r="AA26"/>
      <c r="AB26"/>
      <c r="AC26"/>
      <c r="AD26"/>
      <c r="AE26"/>
      <c r="AF26"/>
      <c r="AG26"/>
      <c r="AH26"/>
      <c r="AI26"/>
      <c r="AJ26"/>
      <c r="AK26"/>
      <c r="AL26"/>
      <c r="AM26"/>
      <c r="AN26"/>
      <c r="AO26"/>
      <c r="AP26"/>
      <c r="AQ26"/>
      <c r="AR26"/>
      <c r="AS26"/>
      <c r="AT26"/>
      <c r="AU26"/>
      <c r="AV26"/>
      <c r="AW26"/>
      <c r="AX26"/>
      <c r="AY26"/>
      <c r="AZ26" s="14"/>
    </row>
    <row r="27" spans="1:52" x14ac:dyDescent="0.2">
      <c r="A27" s="1">
        <f>IF(A26&lt;'Project Information'!B$11,A26+1,"")</f>
        <v>2047</v>
      </c>
      <c r="B27" s="164">
        <v>0</v>
      </c>
      <c r="E27" s="13"/>
      <c r="F27"/>
      <c r="G27"/>
      <c r="H27"/>
      <c r="I27"/>
      <c r="J27"/>
      <c r="K27"/>
      <c r="L27"/>
      <c r="M27"/>
      <c r="N27"/>
      <c r="O27"/>
      <c r="P27"/>
      <c r="Q27"/>
      <c r="R27"/>
      <c r="S27"/>
      <c r="T27"/>
      <c r="U27"/>
      <c r="V27"/>
      <c r="W27"/>
      <c r="X27"/>
      <c r="Y27"/>
      <c r="Z27"/>
      <c r="AA27"/>
      <c r="AB27"/>
      <c r="AC27"/>
      <c r="AD27"/>
      <c r="AE27"/>
      <c r="AF27"/>
      <c r="AG27"/>
      <c r="AH27"/>
      <c r="AI27"/>
      <c r="AJ27"/>
      <c r="AK27"/>
      <c r="AL27"/>
      <c r="AM27"/>
      <c r="AN27"/>
      <c r="AO27"/>
      <c r="AP27"/>
      <c r="AQ27"/>
      <c r="AR27"/>
      <c r="AS27"/>
      <c r="AT27"/>
      <c r="AU27"/>
      <c r="AV27"/>
      <c r="AW27"/>
      <c r="AX27"/>
      <c r="AY27"/>
      <c r="AZ27" s="14"/>
    </row>
    <row r="28" spans="1:52" x14ac:dyDescent="0.2">
      <c r="A28" s="1" t="str">
        <f>IF(A27&lt;'Project Information'!B$11,A27+1,"")</f>
        <v/>
      </c>
      <c r="B28" s="164">
        <v>0</v>
      </c>
      <c r="E28" s="13"/>
      <c r="F28"/>
      <c r="G28"/>
      <c r="H28"/>
      <c r="I28"/>
      <c r="J28"/>
      <c r="K28"/>
      <c r="L28"/>
      <c r="M28"/>
      <c r="N28"/>
      <c r="O28"/>
      <c r="P28"/>
      <c r="Q28"/>
      <c r="R28"/>
      <c r="S28"/>
      <c r="T28"/>
      <c r="U28"/>
      <c r="V28"/>
      <c r="W28"/>
      <c r="X28"/>
      <c r="Y28"/>
      <c r="Z28"/>
      <c r="AA28"/>
      <c r="AB28"/>
      <c r="AC28"/>
      <c r="AD28"/>
      <c r="AE28"/>
      <c r="AF28"/>
      <c r="AG28"/>
      <c r="AH28"/>
      <c r="AI28"/>
      <c r="AJ28"/>
      <c r="AK28"/>
      <c r="AL28"/>
      <c r="AM28"/>
      <c r="AN28"/>
      <c r="AO28"/>
      <c r="AP28"/>
      <c r="AQ28"/>
      <c r="AR28"/>
      <c r="AS28"/>
      <c r="AT28"/>
      <c r="AU28"/>
      <c r="AV28"/>
      <c r="AW28"/>
      <c r="AX28"/>
      <c r="AY28"/>
      <c r="AZ28" s="14"/>
    </row>
    <row r="29" spans="1:52" x14ac:dyDescent="0.2">
      <c r="A29" s="1" t="str">
        <f>IF(A28&lt;'Project Information'!B$11,A28+1,"")</f>
        <v/>
      </c>
      <c r="B29" s="164">
        <v>0</v>
      </c>
      <c r="E29" s="13"/>
      <c r="F29"/>
      <c r="G29"/>
      <c r="H29"/>
      <c r="I29"/>
      <c r="J29"/>
      <c r="K29"/>
      <c r="L29"/>
      <c r="M29"/>
      <c r="N29"/>
      <c r="O29"/>
      <c r="P29"/>
      <c r="Q29"/>
      <c r="R29"/>
      <c r="S29"/>
      <c r="T29"/>
      <c r="U29"/>
      <c r="V29"/>
      <c r="W29"/>
      <c r="X29"/>
      <c r="Y29"/>
      <c r="Z29"/>
      <c r="AA29"/>
      <c r="AB29"/>
      <c r="AC29"/>
      <c r="AD29"/>
      <c r="AE29"/>
      <c r="AF29"/>
      <c r="AG29"/>
      <c r="AH29"/>
      <c r="AI29"/>
      <c r="AJ29"/>
      <c r="AK29"/>
      <c r="AL29"/>
      <c r="AM29"/>
      <c r="AN29"/>
      <c r="AO29"/>
      <c r="AP29"/>
      <c r="AQ29"/>
      <c r="AR29"/>
      <c r="AS29"/>
      <c r="AT29"/>
      <c r="AU29"/>
      <c r="AV29"/>
      <c r="AW29"/>
      <c r="AX29"/>
      <c r="AY29"/>
      <c r="AZ29" s="14"/>
    </row>
    <row r="30" spans="1:52" x14ac:dyDescent="0.2">
      <c r="A30" s="1" t="str">
        <f>IF(A29&lt;'Project Information'!B$11,A29+1,"")</f>
        <v/>
      </c>
      <c r="B30" s="164">
        <v>0</v>
      </c>
      <c r="E30" s="13"/>
      <c r="F30"/>
      <c r="G30"/>
      <c r="H30"/>
      <c r="I30"/>
      <c r="J30"/>
      <c r="K30"/>
      <c r="L30"/>
      <c r="M30"/>
      <c r="N30"/>
      <c r="O30"/>
      <c r="P30"/>
      <c r="Q30"/>
      <c r="R30"/>
      <c r="S30"/>
      <c r="T30"/>
      <c r="U30"/>
      <c r="V30"/>
      <c r="W30"/>
      <c r="X30"/>
      <c r="Y30"/>
      <c r="Z30"/>
      <c r="AA30"/>
      <c r="AB30"/>
      <c r="AC30"/>
      <c r="AD30"/>
      <c r="AE30"/>
      <c r="AF30"/>
      <c r="AG30"/>
      <c r="AH30"/>
      <c r="AI30"/>
      <c r="AJ30"/>
      <c r="AK30"/>
      <c r="AL30"/>
      <c r="AM30"/>
      <c r="AN30"/>
      <c r="AO30"/>
      <c r="AP30"/>
      <c r="AQ30"/>
      <c r="AR30"/>
      <c r="AS30"/>
      <c r="AT30"/>
      <c r="AU30"/>
      <c r="AV30"/>
      <c r="AW30"/>
      <c r="AX30"/>
      <c r="AY30"/>
      <c r="AZ30" s="14"/>
    </row>
    <row r="31" spans="1:52" x14ac:dyDescent="0.2">
      <c r="A31" s="1" t="str">
        <f>IF(A30&lt;'Project Information'!B$11,A30+1,"")</f>
        <v/>
      </c>
      <c r="B31" s="164">
        <v>0</v>
      </c>
      <c r="E31" s="13"/>
      <c r="F31"/>
      <c r="G31"/>
      <c r="H31"/>
      <c r="I31"/>
      <c r="J31"/>
      <c r="K31"/>
      <c r="L31"/>
      <c r="M31"/>
      <c r="N31"/>
      <c r="O31"/>
      <c r="P31"/>
      <c r="Q31"/>
      <c r="R31"/>
      <c r="S31"/>
      <c r="T31"/>
      <c r="U31"/>
      <c r="V31"/>
      <c r="W31"/>
      <c r="X31"/>
      <c r="Y31"/>
      <c r="Z31"/>
      <c r="AA31"/>
      <c r="AB31"/>
      <c r="AC31"/>
      <c r="AD31"/>
      <c r="AE31"/>
      <c r="AF31"/>
      <c r="AG31"/>
      <c r="AH31"/>
      <c r="AI31"/>
      <c r="AJ31"/>
      <c r="AK31"/>
      <c r="AL31"/>
      <c r="AM31"/>
      <c r="AN31"/>
      <c r="AO31"/>
      <c r="AP31"/>
      <c r="AQ31"/>
      <c r="AR31"/>
      <c r="AS31"/>
      <c r="AT31"/>
      <c r="AU31"/>
      <c r="AV31"/>
      <c r="AW31"/>
      <c r="AX31"/>
      <c r="AY31"/>
      <c r="AZ31" s="14"/>
    </row>
    <row r="32" spans="1:52" x14ac:dyDescent="0.2">
      <c r="A32" s="1" t="str">
        <f>IF(A31&lt;'Project Information'!B$11,A31+1,"")</f>
        <v/>
      </c>
      <c r="B32" s="164">
        <v>0</v>
      </c>
      <c r="E32" s="13"/>
      <c r="F32"/>
      <c r="G32"/>
      <c r="H32"/>
      <c r="I32"/>
      <c r="J32"/>
      <c r="K32"/>
      <c r="L32"/>
      <c r="M32"/>
      <c r="N32"/>
      <c r="O32"/>
      <c r="P32"/>
      <c r="Q32"/>
      <c r="R32"/>
      <c r="S32"/>
      <c r="T32"/>
      <c r="U32"/>
      <c r="V32"/>
      <c r="W32"/>
      <c r="X32"/>
      <c r="Y32"/>
      <c r="Z32"/>
      <c r="AA32"/>
      <c r="AB32"/>
      <c r="AC32"/>
      <c r="AD32"/>
      <c r="AE32"/>
      <c r="AF32"/>
      <c r="AG32"/>
      <c r="AH32"/>
      <c r="AI32"/>
      <c r="AJ32"/>
      <c r="AK32"/>
      <c r="AL32"/>
      <c r="AM32"/>
      <c r="AN32"/>
      <c r="AO32"/>
      <c r="AP32"/>
      <c r="AQ32"/>
      <c r="AR32"/>
      <c r="AS32"/>
      <c r="AT32"/>
      <c r="AU32"/>
      <c r="AV32"/>
      <c r="AW32"/>
      <c r="AX32"/>
      <c r="AY32"/>
      <c r="AZ32" s="14"/>
    </row>
    <row r="33" spans="1:52" x14ac:dyDescent="0.2">
      <c r="A33" s="1" t="str">
        <f>IF(A32&lt;'Project Information'!B$11,A32+1,"")</f>
        <v/>
      </c>
      <c r="B33" s="164">
        <v>0</v>
      </c>
      <c r="E33" s="13"/>
      <c r="F33"/>
      <c r="G33"/>
      <c r="H33"/>
      <c r="I33"/>
      <c r="J33"/>
      <c r="K33"/>
      <c r="L33"/>
      <c r="M33"/>
      <c r="N33"/>
      <c r="O33"/>
      <c r="P33"/>
      <c r="Q33"/>
      <c r="R33"/>
      <c r="S33"/>
      <c r="T33"/>
      <c r="U33"/>
      <c r="V33"/>
      <c r="W33"/>
      <c r="X33"/>
      <c r="Y33"/>
      <c r="Z33"/>
      <c r="AA33"/>
      <c r="AB33"/>
      <c r="AC33"/>
      <c r="AD33"/>
      <c r="AE33"/>
      <c r="AF33"/>
      <c r="AG33"/>
      <c r="AH33"/>
      <c r="AI33"/>
      <c r="AJ33"/>
      <c r="AK33"/>
      <c r="AL33"/>
      <c r="AM33"/>
      <c r="AN33"/>
      <c r="AO33"/>
      <c r="AP33"/>
      <c r="AQ33"/>
      <c r="AR33"/>
      <c r="AS33"/>
      <c r="AT33"/>
      <c r="AU33"/>
      <c r="AV33"/>
      <c r="AW33"/>
      <c r="AX33"/>
      <c r="AY33"/>
      <c r="AZ33" s="14"/>
    </row>
    <row r="34" spans="1:52" x14ac:dyDescent="0.2">
      <c r="A34" s="1" t="str">
        <f>IF(A33&lt;'Project Information'!B$11,A33+1,"")</f>
        <v/>
      </c>
      <c r="B34" s="164">
        <v>0</v>
      </c>
      <c r="E34" s="13"/>
      <c r="F34"/>
      <c r="G34"/>
      <c r="H34"/>
      <c r="I34"/>
      <c r="J34"/>
      <c r="K34"/>
      <c r="L34"/>
      <c r="M34"/>
      <c r="N34"/>
      <c r="O34"/>
      <c r="P34"/>
      <c r="Q34"/>
      <c r="R34"/>
      <c r="S34"/>
      <c r="T34"/>
      <c r="U34"/>
      <c r="V34"/>
      <c r="W34"/>
      <c r="X34"/>
      <c r="Y34"/>
      <c r="Z34"/>
      <c r="AA34"/>
      <c r="AB34"/>
      <c r="AC34"/>
      <c r="AD34"/>
      <c r="AE34"/>
      <c r="AF34"/>
      <c r="AG34"/>
      <c r="AH34"/>
      <c r="AI34"/>
      <c r="AJ34"/>
      <c r="AK34"/>
      <c r="AL34"/>
      <c r="AM34"/>
      <c r="AN34"/>
      <c r="AO34"/>
      <c r="AP34"/>
      <c r="AQ34"/>
      <c r="AR34"/>
      <c r="AS34"/>
      <c r="AT34"/>
      <c r="AU34"/>
      <c r="AV34"/>
      <c r="AW34"/>
      <c r="AX34"/>
      <c r="AY34"/>
      <c r="AZ34" s="14"/>
    </row>
    <row r="35" spans="1:52" x14ac:dyDescent="0.2">
      <c r="A35" s="1" t="str">
        <f>IF(A34&lt;'Project Information'!B$11,A34+1,"")</f>
        <v/>
      </c>
      <c r="B35" s="164">
        <v>0</v>
      </c>
      <c r="E35" s="13"/>
      <c r="F35"/>
      <c r="G35"/>
      <c r="H35"/>
      <c r="I35"/>
      <c r="J35"/>
      <c r="K35"/>
      <c r="L35"/>
      <c r="M35"/>
      <c r="N35"/>
      <c r="O35"/>
      <c r="P35"/>
      <c r="Q35"/>
      <c r="R35"/>
      <c r="S35"/>
      <c r="T35"/>
      <c r="U35"/>
      <c r="V35"/>
      <c r="W35"/>
      <c r="X35"/>
      <c r="Y35"/>
      <c r="Z35"/>
      <c r="AA35"/>
      <c r="AB35"/>
      <c r="AC35"/>
      <c r="AD35"/>
      <c r="AE35"/>
      <c r="AF35"/>
      <c r="AG35"/>
      <c r="AH35"/>
      <c r="AI35"/>
      <c r="AJ35"/>
      <c r="AK35"/>
      <c r="AL35"/>
      <c r="AM35"/>
      <c r="AN35"/>
      <c r="AO35"/>
      <c r="AP35"/>
      <c r="AQ35"/>
      <c r="AR35"/>
      <c r="AS35"/>
      <c r="AT35"/>
      <c r="AU35"/>
      <c r="AV35"/>
      <c r="AW35"/>
      <c r="AX35"/>
      <c r="AY35"/>
      <c r="AZ35" s="14"/>
    </row>
    <row r="36" spans="1:52" x14ac:dyDescent="0.2">
      <c r="A36" s="1" t="str">
        <f>IF(A35&lt;'Project Information'!B$11,A35+1,"")</f>
        <v/>
      </c>
      <c r="B36" s="164">
        <v>0</v>
      </c>
      <c r="E36" s="13"/>
      <c r="F36"/>
      <c r="G36"/>
      <c r="H36"/>
      <c r="I36"/>
      <c r="J36"/>
      <c r="K36"/>
      <c r="L36"/>
      <c r="M36"/>
      <c r="N36"/>
      <c r="O36"/>
      <c r="P36"/>
      <c r="Q36"/>
      <c r="R36"/>
      <c r="S36"/>
      <c r="T36"/>
      <c r="U36"/>
      <c r="V36"/>
      <c r="W36"/>
      <c r="X36"/>
      <c r="Y36"/>
      <c r="Z36"/>
      <c r="AA36"/>
      <c r="AB36"/>
      <c r="AC36"/>
      <c r="AD36"/>
      <c r="AE36"/>
      <c r="AF36"/>
      <c r="AG36"/>
      <c r="AH36"/>
      <c r="AI36"/>
      <c r="AJ36"/>
      <c r="AK36"/>
      <c r="AL36"/>
      <c r="AM36"/>
      <c r="AN36"/>
      <c r="AO36"/>
      <c r="AP36"/>
      <c r="AQ36"/>
      <c r="AR36"/>
      <c r="AS36"/>
      <c r="AT36"/>
      <c r="AU36"/>
      <c r="AV36"/>
      <c r="AW36"/>
      <c r="AX36"/>
      <c r="AY36"/>
      <c r="AZ36" s="14"/>
    </row>
    <row r="37" spans="1:52" x14ac:dyDescent="0.2">
      <c r="A37" s="2" t="str">
        <f>IF(A36&lt;'Project Information'!B$11,A36+1,"")</f>
        <v/>
      </c>
      <c r="B37" s="120">
        <v>0</v>
      </c>
      <c r="E37" s="13"/>
      <c r="F37"/>
      <c r="G37"/>
      <c r="H37"/>
      <c r="I37"/>
      <c r="J37"/>
      <c r="K37"/>
      <c r="L37"/>
      <c r="M37"/>
      <c r="N37"/>
      <c r="O37"/>
      <c r="P37"/>
      <c r="Q37"/>
      <c r="R37"/>
      <c r="S37"/>
      <c r="T37"/>
      <c r="U37"/>
      <c r="V37"/>
      <c r="W37"/>
      <c r="X37"/>
      <c r="Y37"/>
      <c r="Z37"/>
      <c r="AA37"/>
      <c r="AB37"/>
      <c r="AC37"/>
      <c r="AD37"/>
      <c r="AE37"/>
      <c r="AF37"/>
      <c r="AG37"/>
      <c r="AH37"/>
      <c r="AI37"/>
      <c r="AJ37"/>
      <c r="AK37"/>
      <c r="AL37"/>
      <c r="AM37"/>
      <c r="AN37"/>
      <c r="AO37"/>
      <c r="AP37"/>
      <c r="AQ37"/>
      <c r="AR37"/>
      <c r="AS37"/>
      <c r="AT37"/>
      <c r="AU37"/>
      <c r="AV37"/>
      <c r="AW37"/>
      <c r="AX37"/>
      <c r="AY37"/>
      <c r="AZ37" s="14"/>
    </row>
    <row r="38" spans="1:52" x14ac:dyDescent="0.2">
      <c r="E38" s="13"/>
      <c r="F38"/>
      <c r="G38"/>
      <c r="H38"/>
      <c r="I38"/>
      <c r="J38"/>
      <c r="K38"/>
      <c r="L38"/>
      <c r="M38"/>
      <c r="N38"/>
      <c r="O38"/>
      <c r="P38"/>
      <c r="Q38"/>
      <c r="R38"/>
      <c r="S38"/>
      <c r="T38"/>
      <c r="U38"/>
      <c r="V38"/>
      <c r="W38"/>
      <c r="X38"/>
      <c r="Y38"/>
      <c r="Z38"/>
      <c r="AA38"/>
      <c r="AB38"/>
      <c r="AC38"/>
      <c r="AD38"/>
      <c r="AE38"/>
      <c r="AF38"/>
      <c r="AG38"/>
      <c r="AH38"/>
      <c r="AI38"/>
      <c r="AJ38"/>
      <c r="AK38"/>
      <c r="AL38"/>
      <c r="AM38"/>
      <c r="AN38"/>
      <c r="AO38"/>
      <c r="AP38"/>
      <c r="AQ38"/>
      <c r="AR38"/>
      <c r="AS38"/>
      <c r="AT38"/>
      <c r="AU38"/>
      <c r="AV38"/>
      <c r="AW38"/>
      <c r="AX38"/>
      <c r="AY38"/>
      <c r="AZ38" s="14"/>
    </row>
    <row r="39" spans="1:52" x14ac:dyDescent="0.2">
      <c r="E39" s="13"/>
      <c r="F39"/>
      <c r="G39"/>
      <c r="H39"/>
      <c r="I39"/>
      <c r="J39"/>
      <c r="K39"/>
      <c r="L39"/>
      <c r="M39"/>
      <c r="N39"/>
      <c r="O39"/>
      <c r="P39"/>
      <c r="Q39"/>
      <c r="R39"/>
      <c r="S39"/>
      <c r="T39"/>
      <c r="U39"/>
      <c r="V39"/>
      <c r="W39"/>
      <c r="X39"/>
      <c r="Y39"/>
      <c r="Z39"/>
      <c r="AA39"/>
      <c r="AB39"/>
      <c r="AC39"/>
      <c r="AD39"/>
      <c r="AE39"/>
      <c r="AF39"/>
      <c r="AG39"/>
      <c r="AH39"/>
      <c r="AI39"/>
      <c r="AJ39"/>
      <c r="AK39"/>
      <c r="AL39"/>
      <c r="AM39"/>
      <c r="AN39"/>
      <c r="AO39"/>
      <c r="AP39"/>
      <c r="AQ39"/>
      <c r="AR39"/>
      <c r="AS39"/>
      <c r="AT39"/>
      <c r="AU39"/>
      <c r="AV39"/>
      <c r="AW39"/>
      <c r="AX39"/>
      <c r="AY39"/>
      <c r="AZ39" s="14"/>
    </row>
    <row r="40" spans="1:52" x14ac:dyDescent="0.2">
      <c r="E40" s="13"/>
      <c r="F40"/>
      <c r="G40"/>
      <c r="H40"/>
      <c r="I40"/>
      <c r="J40"/>
      <c r="K40"/>
      <c r="L40"/>
      <c r="M40"/>
      <c r="N40"/>
      <c r="O40"/>
      <c r="P40"/>
      <c r="Q40"/>
      <c r="R40"/>
      <c r="S40"/>
      <c r="T40"/>
      <c r="U40"/>
      <c r="V40"/>
      <c r="W40"/>
      <c r="X40"/>
      <c r="Y40"/>
      <c r="Z40"/>
      <c r="AA40"/>
      <c r="AB40"/>
      <c r="AC40"/>
      <c r="AD40"/>
      <c r="AE40"/>
      <c r="AF40"/>
      <c r="AG40"/>
      <c r="AH40"/>
      <c r="AI40"/>
      <c r="AJ40"/>
      <c r="AK40"/>
      <c r="AL40"/>
      <c r="AM40"/>
      <c r="AN40"/>
      <c r="AO40"/>
      <c r="AP40"/>
      <c r="AQ40"/>
      <c r="AR40"/>
      <c r="AS40"/>
      <c r="AT40"/>
      <c r="AU40"/>
      <c r="AV40"/>
      <c r="AW40"/>
      <c r="AX40"/>
      <c r="AY40"/>
      <c r="AZ40" s="14"/>
    </row>
    <row r="41" spans="1:52" x14ac:dyDescent="0.2">
      <c r="E41" s="13"/>
      <c r="F41"/>
      <c r="G41"/>
      <c r="H41"/>
      <c r="I41"/>
      <c r="J41"/>
      <c r="K41"/>
      <c r="L41"/>
      <c r="M41"/>
      <c r="N41"/>
      <c r="O41"/>
      <c r="P41"/>
      <c r="Q41"/>
      <c r="R41"/>
      <c r="S41"/>
      <c r="T41"/>
      <c r="U41"/>
      <c r="V41"/>
      <c r="W41"/>
      <c r="X41"/>
      <c r="Y41"/>
      <c r="Z41"/>
      <c r="AA41"/>
      <c r="AB41"/>
      <c r="AC41"/>
      <c r="AD41"/>
      <c r="AE41"/>
      <c r="AF41"/>
      <c r="AG41"/>
      <c r="AH41"/>
      <c r="AI41"/>
      <c r="AJ41"/>
      <c r="AK41"/>
      <c r="AL41"/>
      <c r="AM41"/>
      <c r="AN41"/>
      <c r="AO41"/>
      <c r="AP41"/>
      <c r="AQ41"/>
      <c r="AR41"/>
      <c r="AS41"/>
      <c r="AT41"/>
      <c r="AU41"/>
      <c r="AV41"/>
      <c r="AW41"/>
      <c r="AX41"/>
      <c r="AY41"/>
      <c r="AZ41" s="14"/>
    </row>
    <row r="42" spans="1:52" x14ac:dyDescent="0.2">
      <c r="E42" s="13"/>
      <c r="F42"/>
      <c r="G42"/>
      <c r="H42"/>
      <c r="I42"/>
      <c r="J42"/>
      <c r="K42"/>
      <c r="L42"/>
      <c r="M42"/>
      <c r="N42"/>
      <c r="O42"/>
      <c r="P42"/>
      <c r="Q42"/>
      <c r="R42"/>
      <c r="S42"/>
      <c r="T42"/>
      <c r="U42"/>
      <c r="V42"/>
      <c r="W42"/>
      <c r="X42"/>
      <c r="Y42"/>
      <c r="Z42"/>
      <c r="AA42"/>
      <c r="AB42"/>
      <c r="AC42"/>
      <c r="AD42"/>
      <c r="AE42"/>
      <c r="AF42"/>
      <c r="AG42"/>
      <c r="AH42"/>
      <c r="AI42"/>
      <c r="AJ42"/>
      <c r="AK42"/>
      <c r="AL42"/>
      <c r="AM42"/>
      <c r="AN42"/>
      <c r="AO42"/>
      <c r="AP42"/>
      <c r="AQ42"/>
      <c r="AR42"/>
      <c r="AS42"/>
      <c r="AT42"/>
      <c r="AU42"/>
      <c r="AV42"/>
      <c r="AW42"/>
      <c r="AX42"/>
      <c r="AY42"/>
      <c r="AZ42" s="14"/>
    </row>
    <row r="43" spans="1:52" x14ac:dyDescent="0.2">
      <c r="E43" s="13"/>
      <c r="F43"/>
      <c r="G43"/>
      <c r="H43"/>
      <c r="I43"/>
      <c r="J43"/>
      <c r="K43"/>
      <c r="L43"/>
      <c r="M43"/>
      <c r="N43"/>
      <c r="O43"/>
      <c r="P43"/>
      <c r="Q43"/>
      <c r="R43"/>
      <c r="S43"/>
      <c r="T43"/>
      <c r="U43"/>
      <c r="V43"/>
      <c r="W43"/>
      <c r="X43"/>
      <c r="Y43"/>
      <c r="Z43"/>
      <c r="AA43"/>
      <c r="AB43"/>
      <c r="AC43"/>
      <c r="AD43"/>
      <c r="AE43"/>
      <c r="AF43"/>
      <c r="AG43"/>
      <c r="AH43"/>
      <c r="AI43"/>
      <c r="AJ43"/>
      <c r="AK43"/>
      <c r="AL43"/>
      <c r="AM43"/>
      <c r="AN43"/>
      <c r="AO43"/>
      <c r="AP43"/>
      <c r="AQ43"/>
      <c r="AR43"/>
      <c r="AS43"/>
      <c r="AT43"/>
      <c r="AU43"/>
      <c r="AV43"/>
      <c r="AW43"/>
      <c r="AX43"/>
      <c r="AY43"/>
      <c r="AZ43" s="14"/>
    </row>
    <row r="44" spans="1:52" x14ac:dyDescent="0.2">
      <c r="E44" s="13"/>
      <c r="F44"/>
      <c r="G44"/>
      <c r="H44"/>
      <c r="I44"/>
      <c r="J44"/>
      <c r="K44"/>
      <c r="L44"/>
      <c r="M44"/>
      <c r="N44"/>
      <c r="O44"/>
      <c r="P44"/>
      <c r="Q44"/>
      <c r="R44"/>
      <c r="S44"/>
      <c r="T44"/>
      <c r="U44"/>
      <c r="V44"/>
      <c r="W44"/>
      <c r="X44"/>
      <c r="Y44"/>
      <c r="Z44"/>
      <c r="AA44"/>
      <c r="AB44"/>
      <c r="AC44"/>
      <c r="AD44"/>
      <c r="AE44"/>
      <c r="AF44"/>
      <c r="AG44"/>
      <c r="AH44"/>
      <c r="AI44"/>
      <c r="AJ44"/>
      <c r="AK44"/>
      <c r="AL44"/>
      <c r="AM44"/>
      <c r="AN44"/>
      <c r="AO44"/>
      <c r="AP44"/>
      <c r="AQ44"/>
      <c r="AR44"/>
      <c r="AS44"/>
      <c r="AT44"/>
      <c r="AU44"/>
      <c r="AV44"/>
      <c r="AW44"/>
      <c r="AX44"/>
      <c r="AY44"/>
      <c r="AZ44" s="14"/>
    </row>
    <row r="45" spans="1:52" x14ac:dyDescent="0.2">
      <c r="E45" s="13"/>
      <c r="F45"/>
      <c r="G45"/>
      <c r="H45"/>
      <c r="I45"/>
      <c r="J45"/>
      <c r="K45"/>
      <c r="L45"/>
      <c r="M45"/>
      <c r="N45"/>
      <c r="O45"/>
      <c r="P45"/>
      <c r="Q45"/>
      <c r="R45"/>
      <c r="S45"/>
      <c r="T45"/>
      <c r="U45"/>
      <c r="V45"/>
      <c r="W45"/>
      <c r="X45"/>
      <c r="Y45"/>
      <c r="Z45"/>
      <c r="AA45"/>
      <c r="AB45"/>
      <c r="AC45"/>
      <c r="AD45"/>
      <c r="AE45"/>
      <c r="AF45"/>
      <c r="AG45"/>
      <c r="AH45"/>
      <c r="AI45"/>
      <c r="AJ45"/>
      <c r="AK45"/>
      <c r="AL45"/>
      <c r="AM45"/>
      <c r="AN45"/>
      <c r="AO45"/>
      <c r="AP45"/>
      <c r="AQ45"/>
      <c r="AR45"/>
      <c r="AS45"/>
      <c r="AT45"/>
      <c r="AU45"/>
      <c r="AV45"/>
      <c r="AW45"/>
      <c r="AX45"/>
      <c r="AY45"/>
      <c r="AZ45" s="14"/>
    </row>
    <row r="46" spans="1:52" x14ac:dyDescent="0.2">
      <c r="E46" s="13"/>
      <c r="F46"/>
      <c r="G46"/>
      <c r="H46"/>
      <c r="I46"/>
      <c r="J46"/>
      <c r="K46"/>
      <c r="L46"/>
      <c r="M46"/>
      <c r="N46"/>
      <c r="O46"/>
      <c r="P46"/>
      <c r="Q46"/>
      <c r="R46"/>
      <c r="S46"/>
      <c r="T46"/>
      <c r="U46"/>
      <c r="V46"/>
      <c r="W46"/>
      <c r="X46"/>
      <c r="Y46"/>
      <c r="Z46"/>
      <c r="AA46"/>
      <c r="AB46"/>
      <c r="AC46"/>
      <c r="AD46"/>
      <c r="AE46"/>
      <c r="AF46"/>
      <c r="AG46"/>
      <c r="AH46"/>
      <c r="AI46"/>
      <c r="AJ46"/>
      <c r="AK46"/>
      <c r="AL46"/>
      <c r="AM46"/>
      <c r="AN46"/>
      <c r="AO46"/>
      <c r="AP46"/>
      <c r="AQ46"/>
      <c r="AR46"/>
      <c r="AS46"/>
      <c r="AT46"/>
      <c r="AU46"/>
      <c r="AV46"/>
      <c r="AW46"/>
      <c r="AX46"/>
      <c r="AY46"/>
      <c r="AZ46" s="14"/>
    </row>
    <row r="47" spans="1:52" x14ac:dyDescent="0.2">
      <c r="E47" s="13"/>
      <c r="F47"/>
      <c r="G47"/>
      <c r="H47"/>
      <c r="I47"/>
      <c r="J47"/>
      <c r="K47"/>
      <c r="L47"/>
      <c r="M47"/>
      <c r="N47"/>
      <c r="O47"/>
      <c r="P47"/>
      <c r="Q47"/>
      <c r="R47"/>
      <c r="S47"/>
      <c r="T47"/>
      <c r="U47"/>
      <c r="V47"/>
      <c r="W47"/>
      <c r="X47"/>
      <c r="Y47"/>
      <c r="Z47"/>
      <c r="AA47"/>
      <c r="AB47"/>
      <c r="AC47"/>
      <c r="AD47"/>
      <c r="AE47"/>
      <c r="AF47"/>
      <c r="AG47"/>
      <c r="AH47"/>
      <c r="AI47"/>
      <c r="AJ47"/>
      <c r="AK47"/>
      <c r="AL47"/>
      <c r="AM47"/>
      <c r="AN47"/>
      <c r="AO47"/>
      <c r="AP47"/>
      <c r="AQ47"/>
      <c r="AR47"/>
      <c r="AS47"/>
      <c r="AT47"/>
      <c r="AU47"/>
      <c r="AV47"/>
      <c r="AW47"/>
      <c r="AX47"/>
      <c r="AY47"/>
      <c r="AZ47" s="14"/>
    </row>
    <row r="48" spans="1:52" x14ac:dyDescent="0.2">
      <c r="E48" s="13"/>
      <c r="F48"/>
      <c r="G48"/>
      <c r="H48"/>
      <c r="I48"/>
      <c r="J48"/>
      <c r="K48"/>
      <c r="L48"/>
      <c r="M48"/>
      <c r="N48"/>
      <c r="O48"/>
      <c r="P48"/>
      <c r="Q48"/>
      <c r="R48"/>
      <c r="S48"/>
      <c r="T48"/>
      <c r="U48"/>
      <c r="V48"/>
      <c r="W48"/>
      <c r="X48"/>
      <c r="Y48"/>
      <c r="Z48"/>
      <c r="AA48"/>
      <c r="AB48"/>
      <c r="AC48"/>
      <c r="AD48"/>
      <c r="AE48"/>
      <c r="AF48"/>
      <c r="AG48"/>
      <c r="AH48"/>
      <c r="AI48"/>
      <c r="AJ48"/>
      <c r="AK48"/>
      <c r="AL48"/>
      <c r="AM48"/>
      <c r="AN48"/>
      <c r="AO48"/>
      <c r="AP48"/>
      <c r="AQ48"/>
      <c r="AR48"/>
      <c r="AS48"/>
      <c r="AT48"/>
      <c r="AU48"/>
      <c r="AV48"/>
      <c r="AW48"/>
      <c r="AX48"/>
      <c r="AY48"/>
      <c r="AZ48" s="14"/>
    </row>
    <row r="49" spans="5:52" x14ac:dyDescent="0.2">
      <c r="E49" s="13"/>
      <c r="F49"/>
      <c r="G49"/>
      <c r="H49"/>
      <c r="I49"/>
      <c r="J49"/>
      <c r="K49"/>
      <c r="L49"/>
      <c r="M49"/>
      <c r="N49"/>
      <c r="O49"/>
      <c r="P49"/>
      <c r="Q49"/>
      <c r="R49"/>
      <c r="S49"/>
      <c r="T49"/>
      <c r="U49"/>
      <c r="V49"/>
      <c r="W49"/>
      <c r="X49"/>
      <c r="Y49"/>
      <c r="Z49"/>
      <c r="AA49"/>
      <c r="AB49"/>
      <c r="AC49"/>
      <c r="AD49"/>
      <c r="AE49"/>
      <c r="AF49"/>
      <c r="AG49"/>
      <c r="AH49"/>
      <c r="AI49"/>
      <c r="AJ49"/>
      <c r="AK49"/>
      <c r="AL49"/>
      <c r="AM49"/>
      <c r="AN49"/>
      <c r="AO49"/>
      <c r="AP49"/>
      <c r="AQ49"/>
      <c r="AR49"/>
      <c r="AS49"/>
      <c r="AT49"/>
      <c r="AU49"/>
      <c r="AV49"/>
      <c r="AW49"/>
      <c r="AX49"/>
      <c r="AY49"/>
      <c r="AZ49" s="14"/>
    </row>
    <row r="50" spans="5:52" x14ac:dyDescent="0.2">
      <c r="E50" s="13"/>
      <c r="F50"/>
      <c r="G50"/>
      <c r="H50"/>
      <c r="I50"/>
      <c r="J50"/>
      <c r="K50"/>
      <c r="L50"/>
      <c r="M50"/>
      <c r="N50"/>
      <c r="O50"/>
      <c r="P50"/>
      <c r="Q50"/>
      <c r="R50"/>
      <c r="S50"/>
      <c r="T50"/>
      <c r="U50"/>
      <c r="V50"/>
      <c r="W50"/>
      <c r="X50"/>
      <c r="Y50"/>
      <c r="Z50"/>
      <c r="AA50"/>
      <c r="AB50"/>
      <c r="AC50"/>
      <c r="AD50"/>
      <c r="AE50"/>
      <c r="AF50"/>
      <c r="AG50"/>
      <c r="AH50"/>
      <c r="AI50"/>
      <c r="AJ50"/>
      <c r="AK50"/>
      <c r="AL50"/>
      <c r="AM50"/>
      <c r="AN50"/>
      <c r="AO50"/>
      <c r="AP50"/>
      <c r="AQ50"/>
      <c r="AR50"/>
      <c r="AS50"/>
      <c r="AT50"/>
      <c r="AU50"/>
      <c r="AV50"/>
      <c r="AW50"/>
      <c r="AX50"/>
      <c r="AY50"/>
      <c r="AZ50" s="14"/>
    </row>
    <row r="51" spans="5:52" x14ac:dyDescent="0.2">
      <c r="E51" s="13"/>
      <c r="F51"/>
      <c r="G51"/>
      <c r="H51"/>
      <c r="I51"/>
      <c r="J51"/>
      <c r="K51"/>
      <c r="L51"/>
      <c r="M51"/>
      <c r="N51"/>
      <c r="O51"/>
      <c r="P51"/>
      <c r="Q51"/>
      <c r="R51"/>
      <c r="S51"/>
      <c r="T51"/>
      <c r="U51"/>
      <c r="V51"/>
      <c r="W51"/>
      <c r="X51"/>
      <c r="Y51"/>
      <c r="Z51"/>
      <c r="AA51"/>
      <c r="AB51"/>
      <c r="AC51"/>
      <c r="AD51"/>
      <c r="AE51"/>
      <c r="AF51"/>
      <c r="AG51"/>
      <c r="AH51"/>
      <c r="AI51"/>
      <c r="AJ51"/>
      <c r="AK51"/>
      <c r="AL51"/>
      <c r="AM51"/>
      <c r="AN51"/>
      <c r="AO51"/>
      <c r="AP51"/>
      <c r="AQ51"/>
      <c r="AR51"/>
      <c r="AS51"/>
      <c r="AT51"/>
      <c r="AU51"/>
      <c r="AV51"/>
      <c r="AW51"/>
      <c r="AX51"/>
      <c r="AY51"/>
      <c r="AZ51" s="14"/>
    </row>
    <row r="52" spans="5:52" x14ac:dyDescent="0.2">
      <c r="E52" s="13"/>
      <c r="F52"/>
      <c r="G52"/>
      <c r="H52"/>
      <c r="I52"/>
      <c r="J52"/>
      <c r="K52"/>
      <c r="L52"/>
      <c r="M52"/>
      <c r="N52"/>
      <c r="O52"/>
      <c r="P52"/>
      <c r="Q52"/>
      <c r="R52"/>
      <c r="S52"/>
      <c r="T52"/>
      <c r="U52"/>
      <c r="V52"/>
      <c r="W52"/>
      <c r="X52"/>
      <c r="Y52"/>
      <c r="Z52"/>
      <c r="AA52"/>
      <c r="AB52"/>
      <c r="AC52"/>
      <c r="AD52"/>
      <c r="AE52"/>
      <c r="AF52"/>
      <c r="AG52"/>
      <c r="AH52"/>
      <c r="AI52"/>
      <c r="AJ52"/>
      <c r="AK52"/>
      <c r="AL52"/>
      <c r="AM52"/>
      <c r="AN52"/>
      <c r="AO52"/>
      <c r="AP52"/>
      <c r="AQ52"/>
      <c r="AR52"/>
      <c r="AS52"/>
      <c r="AT52"/>
      <c r="AU52"/>
      <c r="AV52"/>
      <c r="AW52"/>
      <c r="AX52"/>
      <c r="AY52"/>
      <c r="AZ52" s="14"/>
    </row>
    <row r="53" spans="5:52" x14ac:dyDescent="0.2">
      <c r="E53" s="13"/>
      <c r="F53"/>
      <c r="G53"/>
      <c r="H53"/>
      <c r="I53"/>
      <c r="J53"/>
      <c r="K53"/>
      <c r="L53"/>
      <c r="M53"/>
      <c r="N53"/>
      <c r="O53"/>
      <c r="P53"/>
      <c r="Q53"/>
      <c r="R53"/>
      <c r="S53"/>
      <c r="T53"/>
      <c r="U53"/>
      <c r="V53"/>
      <c r="W53"/>
      <c r="X53"/>
      <c r="Y53"/>
      <c r="Z53"/>
      <c r="AA53"/>
      <c r="AB53"/>
      <c r="AC53"/>
      <c r="AD53"/>
      <c r="AE53"/>
      <c r="AF53"/>
      <c r="AG53"/>
      <c r="AH53"/>
      <c r="AI53"/>
      <c r="AJ53"/>
      <c r="AK53"/>
      <c r="AL53"/>
      <c r="AM53"/>
      <c r="AN53"/>
      <c r="AO53"/>
      <c r="AP53"/>
      <c r="AQ53"/>
      <c r="AR53"/>
      <c r="AS53"/>
      <c r="AT53"/>
      <c r="AU53"/>
      <c r="AV53"/>
      <c r="AW53"/>
      <c r="AX53"/>
      <c r="AY53"/>
      <c r="AZ53" s="14"/>
    </row>
    <row r="54" spans="5:52" x14ac:dyDescent="0.2">
      <c r="E54" s="13"/>
      <c r="F54"/>
      <c r="G54"/>
      <c r="H54"/>
      <c r="I54"/>
      <c r="J54"/>
      <c r="K54"/>
      <c r="L54"/>
      <c r="M54"/>
      <c r="N54"/>
      <c r="O54"/>
      <c r="P54"/>
      <c r="Q54"/>
      <c r="R54"/>
      <c r="S54"/>
      <c r="T54"/>
      <c r="U54"/>
      <c r="V54"/>
      <c r="W54"/>
      <c r="X54"/>
      <c r="Y54"/>
      <c r="Z54"/>
      <c r="AA54"/>
      <c r="AB54"/>
      <c r="AC54"/>
      <c r="AD54"/>
      <c r="AE54"/>
      <c r="AF54"/>
      <c r="AG54"/>
      <c r="AH54"/>
      <c r="AI54"/>
      <c r="AJ54"/>
      <c r="AK54"/>
      <c r="AL54"/>
      <c r="AM54"/>
      <c r="AN54"/>
      <c r="AO54"/>
      <c r="AP54"/>
      <c r="AQ54"/>
      <c r="AR54"/>
      <c r="AS54"/>
      <c r="AT54"/>
      <c r="AU54"/>
      <c r="AV54"/>
      <c r="AW54"/>
      <c r="AX54"/>
      <c r="AY54"/>
      <c r="AZ54" s="14"/>
    </row>
    <row r="55" spans="5:52" x14ac:dyDescent="0.2">
      <c r="E55" s="13"/>
      <c r="F55"/>
      <c r="G55"/>
      <c r="H55"/>
      <c r="I55"/>
      <c r="J55"/>
      <c r="K55"/>
      <c r="L55"/>
      <c r="M55"/>
      <c r="N55"/>
      <c r="O55"/>
      <c r="P55"/>
      <c r="Q55"/>
      <c r="R55"/>
      <c r="S55"/>
      <c r="T55"/>
      <c r="U55"/>
      <c r="V55"/>
      <c r="W55"/>
      <c r="X55"/>
      <c r="Y55"/>
      <c r="Z55"/>
      <c r="AA55"/>
      <c r="AB55"/>
      <c r="AC55"/>
      <c r="AD55"/>
      <c r="AE55"/>
      <c r="AF55"/>
      <c r="AG55"/>
      <c r="AH55"/>
      <c r="AI55"/>
      <c r="AJ55"/>
      <c r="AK55"/>
      <c r="AL55"/>
      <c r="AM55"/>
      <c r="AN55"/>
      <c r="AO55"/>
      <c r="AP55"/>
      <c r="AQ55"/>
      <c r="AR55"/>
      <c r="AS55"/>
      <c r="AT55"/>
      <c r="AU55"/>
      <c r="AV55"/>
      <c r="AW55"/>
      <c r="AX55"/>
      <c r="AY55"/>
      <c r="AZ55" s="14"/>
    </row>
    <row r="56" spans="5:52" x14ac:dyDescent="0.2">
      <c r="E56" s="13"/>
      <c r="F56"/>
      <c r="G56"/>
      <c r="H56"/>
      <c r="I56"/>
      <c r="J56"/>
      <c r="K56"/>
      <c r="L56"/>
      <c r="M56"/>
      <c r="N56"/>
      <c r="O56"/>
      <c r="P56"/>
      <c r="Q56"/>
      <c r="R56"/>
      <c r="S56"/>
      <c r="T56"/>
      <c r="U56"/>
      <c r="V56"/>
      <c r="W56"/>
      <c r="X56"/>
      <c r="Y56"/>
      <c r="Z56"/>
      <c r="AA56"/>
      <c r="AB56"/>
      <c r="AC56"/>
      <c r="AD56"/>
      <c r="AE56"/>
      <c r="AF56"/>
      <c r="AG56"/>
      <c r="AH56"/>
      <c r="AI56"/>
      <c r="AJ56"/>
      <c r="AK56"/>
      <c r="AL56"/>
      <c r="AM56"/>
      <c r="AN56"/>
      <c r="AO56"/>
      <c r="AP56"/>
      <c r="AQ56"/>
      <c r="AR56"/>
      <c r="AS56"/>
      <c r="AT56"/>
      <c r="AU56"/>
      <c r="AV56"/>
      <c r="AW56"/>
      <c r="AX56"/>
      <c r="AY56"/>
      <c r="AZ56" s="14"/>
    </row>
    <row r="57" spans="5:52" x14ac:dyDescent="0.2">
      <c r="E57" s="13"/>
      <c r="F57"/>
      <c r="G57"/>
      <c r="H57"/>
      <c r="I57"/>
      <c r="J57"/>
      <c r="K57"/>
      <c r="L57"/>
      <c r="M57"/>
      <c r="N57"/>
      <c r="O57"/>
      <c r="P57"/>
      <c r="Q57"/>
      <c r="R57"/>
      <c r="S57"/>
      <c r="T57"/>
      <c r="U57"/>
      <c r="V57"/>
      <c r="W57"/>
      <c r="X57"/>
      <c r="Y57"/>
      <c r="Z57"/>
      <c r="AA57"/>
      <c r="AB57"/>
      <c r="AC57"/>
      <c r="AD57"/>
      <c r="AE57"/>
      <c r="AF57"/>
      <c r="AG57"/>
      <c r="AH57"/>
      <c r="AI57"/>
      <c r="AJ57"/>
      <c r="AK57"/>
      <c r="AL57"/>
      <c r="AM57"/>
      <c r="AN57"/>
      <c r="AO57"/>
      <c r="AP57"/>
      <c r="AQ57"/>
      <c r="AR57"/>
      <c r="AS57"/>
      <c r="AT57"/>
      <c r="AU57"/>
      <c r="AV57"/>
      <c r="AW57"/>
      <c r="AX57"/>
      <c r="AY57"/>
      <c r="AZ57" s="14"/>
    </row>
    <row r="58" spans="5:52" x14ac:dyDescent="0.2">
      <c r="E58" s="13"/>
      <c r="F58"/>
      <c r="G58"/>
      <c r="H58"/>
      <c r="I58"/>
      <c r="J58"/>
      <c r="K58"/>
      <c r="L58"/>
      <c r="M58"/>
      <c r="N58"/>
      <c r="O58"/>
      <c r="P58"/>
      <c r="Q58"/>
      <c r="R58"/>
      <c r="S58"/>
      <c r="T58"/>
      <c r="U58"/>
      <c r="V58"/>
      <c r="W58"/>
      <c r="X58"/>
      <c r="Y58"/>
      <c r="Z58"/>
      <c r="AA58"/>
      <c r="AB58"/>
      <c r="AC58"/>
      <c r="AD58"/>
      <c r="AE58"/>
      <c r="AF58"/>
      <c r="AG58"/>
      <c r="AH58"/>
      <c r="AI58"/>
      <c r="AJ58"/>
      <c r="AK58"/>
      <c r="AL58"/>
      <c r="AM58"/>
      <c r="AN58"/>
      <c r="AO58"/>
      <c r="AP58"/>
      <c r="AQ58"/>
      <c r="AR58"/>
      <c r="AS58"/>
      <c r="AT58"/>
      <c r="AU58"/>
      <c r="AV58"/>
      <c r="AW58"/>
      <c r="AX58"/>
      <c r="AY58"/>
      <c r="AZ58" s="14"/>
    </row>
    <row r="59" spans="5:52" x14ac:dyDescent="0.2">
      <c r="E59" s="13"/>
      <c r="F59"/>
      <c r="G59"/>
      <c r="H59"/>
      <c r="I59"/>
      <c r="J59"/>
      <c r="K59"/>
      <c r="L59"/>
      <c r="M59"/>
      <c r="N59"/>
      <c r="O59"/>
      <c r="P59"/>
      <c r="Q59"/>
      <c r="R59"/>
      <c r="S59"/>
      <c r="T59"/>
      <c r="U59"/>
      <c r="V59"/>
      <c r="W59"/>
      <c r="X59"/>
      <c r="Y59"/>
      <c r="Z59"/>
      <c r="AA59"/>
      <c r="AB59"/>
      <c r="AC59"/>
      <c r="AD59"/>
      <c r="AE59"/>
      <c r="AF59"/>
      <c r="AG59"/>
      <c r="AH59"/>
      <c r="AI59"/>
      <c r="AJ59"/>
      <c r="AK59"/>
      <c r="AL59"/>
      <c r="AM59"/>
      <c r="AN59"/>
      <c r="AO59"/>
      <c r="AP59"/>
      <c r="AQ59"/>
      <c r="AR59"/>
      <c r="AS59"/>
      <c r="AT59"/>
      <c r="AU59"/>
      <c r="AV59"/>
      <c r="AW59"/>
      <c r="AX59"/>
      <c r="AY59"/>
      <c r="AZ59" s="14"/>
    </row>
    <row r="60" spans="5:52" x14ac:dyDescent="0.2">
      <c r="E60" s="13"/>
      <c r="F60"/>
      <c r="G60"/>
      <c r="H60"/>
      <c r="I60"/>
      <c r="J60"/>
      <c r="K60"/>
      <c r="L60"/>
      <c r="M60"/>
      <c r="N60"/>
      <c r="O60"/>
      <c r="P60"/>
      <c r="Q60"/>
      <c r="R60"/>
      <c r="S60"/>
      <c r="T60"/>
      <c r="U60"/>
      <c r="V60"/>
      <c r="W60"/>
      <c r="X60"/>
      <c r="Y60"/>
      <c r="Z60"/>
      <c r="AA60"/>
      <c r="AB60"/>
      <c r="AC60"/>
      <c r="AD60"/>
      <c r="AE60"/>
      <c r="AF60"/>
      <c r="AG60"/>
      <c r="AH60"/>
      <c r="AI60"/>
      <c r="AJ60"/>
      <c r="AK60"/>
      <c r="AL60"/>
      <c r="AM60"/>
      <c r="AN60"/>
      <c r="AO60"/>
      <c r="AP60"/>
      <c r="AQ60"/>
      <c r="AR60"/>
      <c r="AS60"/>
      <c r="AT60"/>
      <c r="AU60"/>
      <c r="AV60"/>
      <c r="AW60"/>
      <c r="AX60"/>
      <c r="AY60"/>
      <c r="AZ60" s="14"/>
    </row>
    <row r="61" spans="5:52" x14ac:dyDescent="0.2">
      <c r="E61" s="13"/>
      <c r="F61"/>
      <c r="G61"/>
      <c r="H61"/>
      <c r="I61"/>
      <c r="J61"/>
      <c r="K61"/>
      <c r="L61"/>
      <c r="M61"/>
      <c r="N61"/>
      <c r="O61"/>
      <c r="P61"/>
      <c r="Q61"/>
      <c r="R61"/>
      <c r="S61"/>
      <c r="T61"/>
      <c r="U61"/>
      <c r="V61"/>
      <c r="W61"/>
      <c r="X61"/>
      <c r="Y61"/>
      <c r="Z61"/>
      <c r="AA61"/>
      <c r="AB61"/>
      <c r="AC61"/>
      <c r="AD61"/>
      <c r="AE61"/>
      <c r="AF61"/>
      <c r="AG61"/>
      <c r="AH61"/>
      <c r="AI61"/>
      <c r="AJ61"/>
      <c r="AK61"/>
      <c r="AL61"/>
      <c r="AM61"/>
      <c r="AN61"/>
      <c r="AO61"/>
      <c r="AP61"/>
      <c r="AQ61"/>
      <c r="AR61"/>
      <c r="AS61"/>
      <c r="AT61"/>
      <c r="AU61"/>
      <c r="AV61"/>
      <c r="AW61"/>
      <c r="AX61"/>
      <c r="AY61"/>
      <c r="AZ61" s="14"/>
    </row>
    <row r="62" spans="5:52" x14ac:dyDescent="0.2">
      <c r="E62" s="13"/>
      <c r="F62"/>
      <c r="G62"/>
      <c r="H62"/>
      <c r="I62"/>
      <c r="J62"/>
      <c r="K62"/>
      <c r="L62"/>
      <c r="M62"/>
      <c r="N62"/>
      <c r="O62"/>
      <c r="P62"/>
      <c r="Q62"/>
      <c r="R62"/>
      <c r="S62"/>
      <c r="T62"/>
      <c r="U62"/>
      <c r="V62"/>
      <c r="W62"/>
      <c r="X62"/>
      <c r="Y62"/>
      <c r="Z62"/>
      <c r="AA62"/>
      <c r="AB62"/>
      <c r="AC62"/>
      <c r="AD62"/>
      <c r="AE62"/>
      <c r="AF62"/>
      <c r="AG62"/>
      <c r="AH62"/>
      <c r="AI62"/>
      <c r="AJ62"/>
      <c r="AK62"/>
      <c r="AL62"/>
      <c r="AM62"/>
      <c r="AN62"/>
      <c r="AO62"/>
      <c r="AP62"/>
      <c r="AQ62"/>
      <c r="AR62"/>
      <c r="AS62"/>
      <c r="AT62"/>
      <c r="AU62"/>
      <c r="AV62"/>
      <c r="AW62"/>
      <c r="AX62"/>
      <c r="AY62"/>
      <c r="AZ62" s="14"/>
    </row>
    <row r="63" spans="5:52" x14ac:dyDescent="0.2">
      <c r="E63" s="13"/>
      <c r="F63"/>
      <c r="G63"/>
      <c r="H63"/>
      <c r="I63"/>
      <c r="J63"/>
      <c r="K63"/>
      <c r="L63"/>
      <c r="M63"/>
      <c r="N63"/>
      <c r="O63"/>
      <c r="P63"/>
      <c r="Q63"/>
      <c r="R63"/>
      <c r="S63"/>
      <c r="T63"/>
      <c r="U63"/>
      <c r="V63"/>
      <c r="W63"/>
      <c r="X63"/>
      <c r="Y63"/>
      <c r="Z63"/>
      <c r="AA63"/>
      <c r="AB63"/>
      <c r="AC63"/>
      <c r="AD63"/>
      <c r="AE63"/>
      <c r="AF63"/>
      <c r="AG63"/>
      <c r="AH63"/>
      <c r="AI63"/>
      <c r="AJ63"/>
      <c r="AK63"/>
      <c r="AL63"/>
      <c r="AM63"/>
      <c r="AN63"/>
      <c r="AO63"/>
      <c r="AP63"/>
      <c r="AQ63"/>
      <c r="AR63"/>
      <c r="AS63"/>
      <c r="AT63"/>
      <c r="AU63"/>
      <c r="AV63"/>
      <c r="AW63"/>
      <c r="AX63"/>
      <c r="AY63"/>
      <c r="AZ63" s="14"/>
    </row>
    <row r="64" spans="5:52" x14ac:dyDescent="0.2">
      <c r="E64" s="13"/>
      <c r="F64"/>
      <c r="G64"/>
      <c r="H64"/>
      <c r="I64"/>
      <c r="J64"/>
      <c r="K64"/>
      <c r="L64"/>
      <c r="M64"/>
      <c r="N64"/>
      <c r="O64"/>
      <c r="P64"/>
      <c r="Q64"/>
      <c r="R64"/>
      <c r="S64"/>
      <c r="T64"/>
      <c r="U64"/>
      <c r="V64"/>
      <c r="W64"/>
      <c r="X64"/>
      <c r="Y64"/>
      <c r="Z64"/>
      <c r="AA64"/>
      <c r="AB64"/>
      <c r="AC64"/>
      <c r="AD64"/>
      <c r="AE64"/>
      <c r="AF64"/>
      <c r="AG64"/>
      <c r="AH64"/>
      <c r="AI64"/>
      <c r="AJ64"/>
      <c r="AK64"/>
      <c r="AL64"/>
      <c r="AM64"/>
      <c r="AN64"/>
      <c r="AO64"/>
      <c r="AP64"/>
      <c r="AQ64"/>
      <c r="AR64"/>
      <c r="AS64"/>
      <c r="AT64"/>
      <c r="AU64"/>
      <c r="AV64"/>
      <c r="AW64"/>
      <c r="AX64"/>
      <c r="AY64"/>
      <c r="AZ64" s="14"/>
    </row>
    <row r="65" spans="5:52" x14ac:dyDescent="0.2">
      <c r="E65" s="13"/>
      <c r="F65"/>
      <c r="G65"/>
      <c r="H65"/>
      <c r="I65"/>
      <c r="J65"/>
      <c r="K65"/>
      <c r="L65"/>
      <c r="M65"/>
      <c r="N65"/>
      <c r="O65"/>
      <c r="P65"/>
      <c r="Q65"/>
      <c r="R65"/>
      <c r="S65"/>
      <c r="T65"/>
      <c r="U65"/>
      <c r="V65"/>
      <c r="W65"/>
      <c r="X65"/>
      <c r="Y65"/>
      <c r="Z65"/>
      <c r="AA65"/>
      <c r="AB65"/>
      <c r="AC65"/>
      <c r="AD65"/>
      <c r="AE65"/>
      <c r="AF65"/>
      <c r="AG65"/>
      <c r="AH65"/>
      <c r="AI65"/>
      <c r="AJ65"/>
      <c r="AK65"/>
      <c r="AL65"/>
      <c r="AM65"/>
      <c r="AN65"/>
      <c r="AO65"/>
      <c r="AP65"/>
      <c r="AQ65"/>
      <c r="AR65"/>
      <c r="AS65"/>
      <c r="AT65"/>
      <c r="AU65"/>
      <c r="AV65"/>
      <c r="AW65"/>
      <c r="AX65"/>
      <c r="AY65"/>
      <c r="AZ65" s="14"/>
    </row>
    <row r="66" spans="5:52" x14ac:dyDescent="0.2">
      <c r="E66" s="13"/>
      <c r="F66"/>
      <c r="G66"/>
      <c r="H66"/>
      <c r="I66"/>
      <c r="J66"/>
      <c r="K66"/>
      <c r="L66"/>
      <c r="M66"/>
      <c r="N66"/>
      <c r="O66"/>
      <c r="P66"/>
      <c r="Q66"/>
      <c r="R66"/>
      <c r="S66"/>
      <c r="T66"/>
      <c r="U66"/>
      <c r="V66"/>
      <c r="W66"/>
      <c r="X66"/>
      <c r="Y66"/>
      <c r="Z66"/>
      <c r="AA66"/>
      <c r="AB66"/>
      <c r="AC66"/>
      <c r="AD66"/>
      <c r="AE66"/>
      <c r="AF66"/>
      <c r="AG66"/>
      <c r="AH66"/>
      <c r="AI66"/>
      <c r="AJ66"/>
      <c r="AK66"/>
      <c r="AL66"/>
      <c r="AM66"/>
      <c r="AN66"/>
      <c r="AO66"/>
      <c r="AP66"/>
      <c r="AQ66"/>
      <c r="AR66"/>
      <c r="AS66"/>
      <c r="AT66"/>
      <c r="AU66"/>
      <c r="AV66"/>
      <c r="AW66"/>
      <c r="AX66"/>
      <c r="AY66"/>
      <c r="AZ66" s="14"/>
    </row>
    <row r="67" spans="5:52" x14ac:dyDescent="0.2">
      <c r="E67" s="13"/>
      <c r="F67"/>
      <c r="G67"/>
      <c r="H67"/>
      <c r="I67"/>
      <c r="J67"/>
      <c r="K67"/>
      <c r="L67"/>
      <c r="M67"/>
      <c r="N67"/>
      <c r="O67"/>
      <c r="P67"/>
      <c r="Q67"/>
      <c r="R67"/>
      <c r="S67"/>
      <c r="T67"/>
      <c r="U67"/>
      <c r="V67"/>
      <c r="W67"/>
      <c r="X67"/>
      <c r="Y67"/>
      <c r="Z67"/>
      <c r="AA67"/>
      <c r="AB67"/>
      <c r="AC67"/>
      <c r="AD67"/>
      <c r="AE67"/>
      <c r="AF67"/>
      <c r="AG67"/>
      <c r="AH67"/>
      <c r="AI67"/>
      <c r="AJ67"/>
      <c r="AK67"/>
      <c r="AL67"/>
      <c r="AM67"/>
      <c r="AN67"/>
      <c r="AO67"/>
      <c r="AP67"/>
      <c r="AQ67"/>
      <c r="AR67"/>
      <c r="AS67"/>
      <c r="AT67"/>
      <c r="AU67"/>
      <c r="AV67"/>
      <c r="AW67"/>
      <c r="AX67"/>
      <c r="AY67"/>
      <c r="AZ67" s="14"/>
    </row>
    <row r="68" spans="5:52" x14ac:dyDescent="0.2">
      <c r="E68" s="13"/>
      <c r="F68"/>
      <c r="G68"/>
      <c r="H68"/>
      <c r="I68"/>
      <c r="J68"/>
      <c r="K68"/>
      <c r="L68"/>
      <c r="M68"/>
      <c r="N68"/>
      <c r="O68"/>
      <c r="P68"/>
      <c r="Q68"/>
      <c r="R68"/>
      <c r="S68"/>
      <c r="T68"/>
      <c r="U68"/>
      <c r="V68"/>
      <c r="W68"/>
      <c r="X68"/>
      <c r="Y68"/>
      <c r="Z68"/>
      <c r="AA68"/>
      <c r="AB68"/>
      <c r="AC68"/>
      <c r="AD68"/>
      <c r="AE68"/>
      <c r="AF68"/>
      <c r="AG68"/>
      <c r="AH68"/>
      <c r="AI68"/>
      <c r="AJ68"/>
      <c r="AK68"/>
      <c r="AL68"/>
      <c r="AM68"/>
      <c r="AN68"/>
      <c r="AO68"/>
      <c r="AP68"/>
      <c r="AQ68"/>
      <c r="AR68"/>
      <c r="AS68"/>
      <c r="AT68"/>
      <c r="AU68"/>
      <c r="AV68"/>
      <c r="AW68"/>
      <c r="AX68"/>
      <c r="AY68"/>
      <c r="AZ68" s="14"/>
    </row>
    <row r="69" spans="5:52" x14ac:dyDescent="0.2">
      <c r="E69" s="13"/>
      <c r="F69"/>
      <c r="G69"/>
      <c r="H69"/>
      <c r="I69"/>
      <c r="J69"/>
      <c r="K69"/>
      <c r="L69"/>
      <c r="M69"/>
      <c r="N69"/>
      <c r="O69"/>
      <c r="P69"/>
      <c r="Q69"/>
      <c r="R69"/>
      <c r="S69"/>
      <c r="T69"/>
      <c r="U69"/>
      <c r="V69"/>
      <c r="W69"/>
      <c r="X69"/>
      <c r="Y69"/>
      <c r="Z69"/>
      <c r="AA69"/>
      <c r="AB69"/>
      <c r="AC69"/>
      <c r="AD69"/>
      <c r="AE69"/>
      <c r="AF69"/>
      <c r="AG69"/>
      <c r="AH69"/>
      <c r="AI69"/>
      <c r="AJ69"/>
      <c r="AK69"/>
      <c r="AL69"/>
      <c r="AM69"/>
      <c r="AN69"/>
      <c r="AO69"/>
      <c r="AP69"/>
      <c r="AQ69"/>
      <c r="AR69"/>
      <c r="AS69"/>
      <c r="AT69"/>
      <c r="AU69"/>
      <c r="AV69"/>
      <c r="AW69"/>
      <c r="AX69"/>
      <c r="AY69"/>
      <c r="AZ69" s="14"/>
    </row>
    <row r="70" spans="5:52" x14ac:dyDescent="0.2">
      <c r="E70" s="13"/>
      <c r="F70"/>
      <c r="G70"/>
      <c r="H70"/>
      <c r="I70"/>
      <c r="J70"/>
      <c r="K70"/>
      <c r="L70"/>
      <c r="M70"/>
      <c r="N70"/>
      <c r="O70"/>
      <c r="P70"/>
      <c r="Q70"/>
      <c r="R70"/>
      <c r="S70"/>
      <c r="T70"/>
      <c r="U70"/>
      <c r="V70"/>
      <c r="W70"/>
      <c r="X70"/>
      <c r="Y70"/>
      <c r="Z70"/>
      <c r="AA70"/>
      <c r="AB70"/>
      <c r="AC70"/>
      <c r="AD70"/>
      <c r="AE70"/>
      <c r="AF70"/>
      <c r="AG70"/>
      <c r="AH70"/>
      <c r="AI70"/>
      <c r="AJ70"/>
      <c r="AK70"/>
      <c r="AL70"/>
      <c r="AM70"/>
      <c r="AN70"/>
      <c r="AO70"/>
      <c r="AP70"/>
      <c r="AQ70"/>
      <c r="AR70"/>
      <c r="AS70"/>
      <c r="AT70"/>
      <c r="AU70"/>
      <c r="AV70"/>
      <c r="AW70"/>
      <c r="AX70"/>
      <c r="AY70"/>
      <c r="AZ70" s="14"/>
    </row>
    <row r="71" spans="5:52" x14ac:dyDescent="0.2">
      <c r="E71" s="13"/>
      <c r="F71"/>
      <c r="G71"/>
      <c r="H71"/>
      <c r="I71"/>
      <c r="J71"/>
      <c r="K71"/>
      <c r="L71"/>
      <c r="M71"/>
      <c r="N71"/>
      <c r="O71"/>
      <c r="P71"/>
      <c r="Q71"/>
      <c r="R71"/>
      <c r="S71"/>
      <c r="T71"/>
      <c r="U71"/>
      <c r="V71"/>
      <c r="W71"/>
      <c r="X71"/>
      <c r="Y71"/>
      <c r="Z71"/>
      <c r="AA71"/>
      <c r="AB71"/>
      <c r="AC71"/>
      <c r="AD71"/>
      <c r="AE71"/>
      <c r="AF71"/>
      <c r="AG71"/>
      <c r="AH71"/>
      <c r="AI71"/>
      <c r="AJ71"/>
      <c r="AK71"/>
      <c r="AL71"/>
      <c r="AM71"/>
      <c r="AN71"/>
      <c r="AO71"/>
      <c r="AP71"/>
      <c r="AQ71"/>
      <c r="AR71"/>
      <c r="AS71"/>
      <c r="AT71"/>
      <c r="AU71"/>
      <c r="AV71"/>
      <c r="AW71"/>
      <c r="AX71"/>
      <c r="AY71"/>
      <c r="AZ71" s="14"/>
    </row>
    <row r="72" spans="5:52" x14ac:dyDescent="0.2">
      <c r="E72" s="13"/>
      <c r="F72"/>
      <c r="G72"/>
      <c r="H72"/>
      <c r="I72"/>
      <c r="J72"/>
      <c r="K72"/>
      <c r="L72"/>
      <c r="M72"/>
      <c r="N72"/>
      <c r="O72"/>
      <c r="P72"/>
      <c r="Q72"/>
      <c r="R72"/>
      <c r="S72"/>
      <c r="T72"/>
      <c r="U72"/>
      <c r="V72"/>
      <c r="W72"/>
      <c r="X72"/>
      <c r="Y72"/>
      <c r="Z72"/>
      <c r="AA72"/>
      <c r="AB72"/>
      <c r="AC72"/>
      <c r="AD72"/>
      <c r="AE72"/>
      <c r="AF72"/>
      <c r="AG72"/>
      <c r="AH72"/>
      <c r="AI72"/>
      <c r="AJ72"/>
      <c r="AK72"/>
      <c r="AL72"/>
      <c r="AM72"/>
      <c r="AN72"/>
      <c r="AO72"/>
      <c r="AP72"/>
      <c r="AQ72"/>
      <c r="AR72"/>
      <c r="AS72"/>
      <c r="AT72"/>
      <c r="AU72"/>
      <c r="AV72"/>
      <c r="AW72"/>
      <c r="AX72"/>
      <c r="AY72"/>
      <c r="AZ72" s="14"/>
    </row>
    <row r="73" spans="5:52" x14ac:dyDescent="0.2">
      <c r="E73" s="13"/>
      <c r="F73"/>
      <c r="G73"/>
      <c r="H73"/>
      <c r="I73"/>
      <c r="J73"/>
      <c r="K73"/>
      <c r="L73"/>
      <c r="M73"/>
      <c r="N73"/>
      <c r="O73"/>
      <c r="P73"/>
      <c r="Q73"/>
      <c r="R73"/>
      <c r="S73"/>
      <c r="T73"/>
      <c r="U73"/>
      <c r="V73"/>
      <c r="W73"/>
      <c r="X73"/>
      <c r="Y73"/>
      <c r="Z73"/>
      <c r="AA73"/>
      <c r="AB73"/>
      <c r="AC73"/>
      <c r="AD73"/>
      <c r="AE73"/>
      <c r="AF73"/>
      <c r="AG73"/>
      <c r="AH73"/>
      <c r="AI73"/>
      <c r="AJ73"/>
      <c r="AK73"/>
      <c r="AL73"/>
      <c r="AM73"/>
      <c r="AN73"/>
      <c r="AO73"/>
      <c r="AP73"/>
      <c r="AQ73"/>
      <c r="AR73"/>
      <c r="AS73"/>
      <c r="AT73"/>
      <c r="AU73"/>
      <c r="AV73"/>
      <c r="AW73"/>
      <c r="AX73"/>
      <c r="AY73"/>
      <c r="AZ73" s="14"/>
    </row>
    <row r="74" spans="5:52" x14ac:dyDescent="0.2">
      <c r="E74" s="13"/>
      <c r="F74"/>
      <c r="G74"/>
      <c r="H74"/>
      <c r="I74"/>
      <c r="J74"/>
      <c r="K74"/>
      <c r="L74"/>
      <c r="M74"/>
      <c r="N74"/>
      <c r="O74"/>
      <c r="P74"/>
      <c r="Q74"/>
      <c r="R74"/>
      <c r="S74"/>
      <c r="T74"/>
      <c r="U74"/>
      <c r="V74"/>
      <c r="W74"/>
      <c r="X74"/>
      <c r="Y74"/>
      <c r="Z74"/>
      <c r="AA74"/>
      <c r="AB74"/>
      <c r="AC74"/>
      <c r="AD74"/>
      <c r="AE74"/>
      <c r="AF74"/>
      <c r="AG74"/>
      <c r="AH74"/>
      <c r="AI74"/>
      <c r="AJ74"/>
      <c r="AK74"/>
      <c r="AL74"/>
      <c r="AM74"/>
      <c r="AN74"/>
      <c r="AO74"/>
      <c r="AP74"/>
      <c r="AQ74"/>
      <c r="AR74"/>
      <c r="AS74"/>
      <c r="AT74"/>
      <c r="AU74"/>
      <c r="AV74"/>
      <c r="AW74"/>
      <c r="AX74"/>
      <c r="AY74"/>
      <c r="AZ74" s="14"/>
    </row>
    <row r="75" spans="5:52" x14ac:dyDescent="0.2">
      <c r="E75" s="13"/>
      <c r="F75"/>
      <c r="G75"/>
      <c r="H75"/>
      <c r="I75"/>
      <c r="J75"/>
      <c r="K75"/>
      <c r="L75"/>
      <c r="M75"/>
      <c r="N75"/>
      <c r="O75"/>
      <c r="P75"/>
      <c r="Q75"/>
      <c r="R75"/>
      <c r="S75"/>
      <c r="T75"/>
      <c r="U75"/>
      <c r="V75"/>
      <c r="W75"/>
      <c r="X75"/>
      <c r="Y75"/>
      <c r="Z75"/>
      <c r="AA75"/>
      <c r="AB75"/>
      <c r="AC75"/>
      <c r="AD75"/>
      <c r="AE75"/>
      <c r="AF75"/>
      <c r="AG75"/>
      <c r="AH75"/>
      <c r="AI75"/>
      <c r="AJ75"/>
      <c r="AK75"/>
      <c r="AL75"/>
      <c r="AM75"/>
      <c r="AN75"/>
      <c r="AO75"/>
      <c r="AP75"/>
      <c r="AQ75"/>
      <c r="AR75"/>
      <c r="AS75"/>
      <c r="AT75"/>
      <c r="AU75"/>
      <c r="AV75"/>
      <c r="AW75"/>
      <c r="AX75"/>
      <c r="AY75"/>
      <c r="AZ75" s="14"/>
    </row>
    <row r="76" spans="5:52" x14ac:dyDescent="0.2">
      <c r="E76" s="13"/>
      <c r="F76"/>
      <c r="G76"/>
      <c r="H76"/>
      <c r="I76"/>
      <c r="J76"/>
      <c r="K76"/>
      <c r="L76"/>
      <c r="M76"/>
      <c r="N76"/>
      <c r="O76"/>
      <c r="P76"/>
      <c r="Q76"/>
      <c r="R76"/>
      <c r="S76"/>
      <c r="T76"/>
      <c r="U76"/>
      <c r="V76"/>
      <c r="W76"/>
      <c r="X76"/>
      <c r="Y76"/>
      <c r="Z76"/>
      <c r="AA76"/>
      <c r="AB76"/>
      <c r="AC76"/>
      <c r="AD76"/>
      <c r="AE76"/>
      <c r="AF76"/>
      <c r="AG76"/>
      <c r="AH76"/>
      <c r="AI76"/>
      <c r="AJ76"/>
      <c r="AK76"/>
      <c r="AL76"/>
      <c r="AM76"/>
      <c r="AN76"/>
      <c r="AO76"/>
      <c r="AP76"/>
      <c r="AQ76"/>
      <c r="AR76"/>
      <c r="AS76"/>
      <c r="AT76"/>
      <c r="AU76"/>
      <c r="AV76"/>
      <c r="AW76"/>
      <c r="AX76"/>
      <c r="AY76"/>
      <c r="AZ76" s="14"/>
    </row>
    <row r="77" spans="5:52" x14ac:dyDescent="0.2">
      <c r="E77" s="13"/>
      <c r="F77"/>
      <c r="G77"/>
      <c r="H77"/>
      <c r="I77"/>
      <c r="J77"/>
      <c r="K77"/>
      <c r="L77"/>
      <c r="M77"/>
      <c r="N77"/>
      <c r="O77"/>
      <c r="P77"/>
      <c r="Q77"/>
      <c r="R77"/>
      <c r="S77"/>
      <c r="T77"/>
      <c r="U77"/>
      <c r="V77"/>
      <c r="W77"/>
      <c r="X77"/>
      <c r="Y77"/>
      <c r="Z77"/>
      <c r="AA77"/>
      <c r="AB77"/>
      <c r="AC77"/>
      <c r="AD77"/>
      <c r="AE77"/>
      <c r="AF77"/>
      <c r="AG77"/>
      <c r="AH77"/>
      <c r="AI77"/>
      <c r="AJ77"/>
      <c r="AK77"/>
      <c r="AL77"/>
      <c r="AM77"/>
      <c r="AN77"/>
      <c r="AO77"/>
      <c r="AP77"/>
      <c r="AQ77"/>
      <c r="AR77"/>
      <c r="AS77"/>
      <c r="AT77"/>
      <c r="AU77"/>
      <c r="AV77"/>
      <c r="AW77"/>
      <c r="AX77"/>
      <c r="AY77"/>
      <c r="AZ77" s="14"/>
    </row>
    <row r="78" spans="5:52" x14ac:dyDescent="0.2">
      <c r="E78" s="13"/>
      <c r="F78"/>
      <c r="G78"/>
      <c r="H78"/>
      <c r="I78"/>
      <c r="J78"/>
      <c r="K78"/>
      <c r="L78"/>
      <c r="M78"/>
      <c r="N78"/>
      <c r="O78"/>
      <c r="P78"/>
      <c r="Q78"/>
      <c r="R78"/>
      <c r="S78"/>
      <c r="T78"/>
      <c r="U78"/>
      <c r="V78"/>
      <c r="W78"/>
      <c r="X78"/>
      <c r="Y78"/>
      <c r="Z78"/>
      <c r="AA78"/>
      <c r="AB78"/>
      <c r="AC78"/>
      <c r="AD78"/>
      <c r="AE78"/>
      <c r="AF78"/>
      <c r="AG78"/>
      <c r="AH78"/>
      <c r="AI78"/>
      <c r="AJ78"/>
      <c r="AK78"/>
      <c r="AL78"/>
      <c r="AM78"/>
      <c r="AN78"/>
      <c r="AO78"/>
      <c r="AP78"/>
      <c r="AQ78"/>
      <c r="AR78"/>
      <c r="AS78"/>
      <c r="AT78"/>
      <c r="AU78"/>
      <c r="AV78"/>
      <c r="AW78"/>
      <c r="AX78"/>
      <c r="AY78"/>
      <c r="AZ78" s="14"/>
    </row>
    <row r="79" spans="5:52" x14ac:dyDescent="0.2">
      <c r="E79" s="13"/>
      <c r="F79"/>
      <c r="G79"/>
      <c r="H79"/>
      <c r="I79"/>
      <c r="J79"/>
      <c r="K79"/>
      <c r="L79"/>
      <c r="M79"/>
      <c r="N79"/>
      <c r="O79"/>
      <c r="P79"/>
      <c r="Q79"/>
      <c r="R79"/>
      <c r="S79"/>
      <c r="T79"/>
      <c r="U79"/>
      <c r="V79"/>
      <c r="W79"/>
      <c r="X79"/>
      <c r="Y79"/>
      <c r="Z79"/>
      <c r="AA79"/>
      <c r="AB79"/>
      <c r="AC79"/>
      <c r="AD79"/>
      <c r="AE79"/>
      <c r="AF79"/>
      <c r="AG79"/>
      <c r="AH79"/>
      <c r="AI79"/>
      <c r="AJ79"/>
      <c r="AK79"/>
      <c r="AL79"/>
      <c r="AM79"/>
      <c r="AN79"/>
      <c r="AO79"/>
      <c r="AP79"/>
      <c r="AQ79"/>
      <c r="AR79"/>
      <c r="AS79"/>
      <c r="AT79"/>
      <c r="AU79"/>
      <c r="AV79"/>
      <c r="AW79"/>
      <c r="AX79"/>
      <c r="AY79"/>
      <c r="AZ79" s="14"/>
    </row>
    <row r="80" spans="5:52" x14ac:dyDescent="0.2">
      <c r="E80" s="13"/>
      <c r="F80"/>
      <c r="G80"/>
      <c r="H80"/>
      <c r="I80"/>
      <c r="J80"/>
      <c r="K80"/>
      <c r="L80"/>
      <c r="M80"/>
      <c r="N80"/>
      <c r="O80"/>
      <c r="P80"/>
      <c r="Q80"/>
      <c r="R80"/>
      <c r="S80"/>
      <c r="T80"/>
      <c r="U80"/>
      <c r="V80"/>
      <c r="W80"/>
      <c r="X80"/>
      <c r="Y80"/>
      <c r="Z80"/>
      <c r="AA80"/>
      <c r="AB80"/>
      <c r="AC80"/>
      <c r="AD80"/>
      <c r="AE80"/>
      <c r="AF80"/>
      <c r="AG80"/>
      <c r="AH80"/>
      <c r="AI80"/>
      <c r="AJ80"/>
      <c r="AK80"/>
      <c r="AL80"/>
      <c r="AM80"/>
      <c r="AN80"/>
      <c r="AO80"/>
      <c r="AP80"/>
      <c r="AQ80"/>
      <c r="AR80"/>
      <c r="AS80"/>
      <c r="AT80"/>
      <c r="AU80"/>
      <c r="AV80"/>
      <c r="AW80"/>
      <c r="AX80"/>
      <c r="AY80"/>
      <c r="AZ80" s="14"/>
    </row>
    <row r="81" spans="5:52" x14ac:dyDescent="0.2">
      <c r="E81" s="13"/>
      <c r="F81"/>
      <c r="G81"/>
      <c r="H81"/>
      <c r="I81"/>
      <c r="J81"/>
      <c r="K81"/>
      <c r="L81"/>
      <c r="M81"/>
      <c r="N81"/>
      <c r="O81"/>
      <c r="P81"/>
      <c r="Q81"/>
      <c r="R81"/>
      <c r="S81"/>
      <c r="T81"/>
      <c r="U81"/>
      <c r="V81"/>
      <c r="W81"/>
      <c r="X81"/>
      <c r="Y81"/>
      <c r="Z81"/>
      <c r="AA81"/>
      <c r="AB81"/>
      <c r="AC81"/>
      <c r="AD81"/>
      <c r="AE81"/>
      <c r="AF81"/>
      <c r="AG81"/>
      <c r="AH81"/>
      <c r="AI81"/>
      <c r="AJ81"/>
      <c r="AK81"/>
      <c r="AL81"/>
      <c r="AM81"/>
      <c r="AN81"/>
      <c r="AO81"/>
      <c r="AP81"/>
      <c r="AQ81"/>
      <c r="AR81"/>
      <c r="AS81"/>
      <c r="AT81"/>
      <c r="AU81"/>
      <c r="AV81"/>
      <c r="AW81"/>
      <c r="AX81"/>
      <c r="AY81"/>
      <c r="AZ81" s="14"/>
    </row>
    <row r="82" spans="5:52" x14ac:dyDescent="0.2">
      <c r="E82" s="13"/>
      <c r="F82"/>
      <c r="G82"/>
      <c r="H82"/>
      <c r="I82"/>
      <c r="J82"/>
      <c r="K82"/>
      <c r="L82"/>
      <c r="M82"/>
      <c r="N82"/>
      <c r="O82"/>
      <c r="P82"/>
      <c r="Q82"/>
      <c r="R82"/>
      <c r="S82"/>
      <c r="T82"/>
      <c r="U82"/>
      <c r="V82"/>
      <c r="W82"/>
      <c r="X82"/>
      <c r="Y82"/>
      <c r="Z82"/>
      <c r="AA82"/>
      <c r="AB82"/>
      <c r="AC82"/>
      <c r="AD82"/>
      <c r="AE82"/>
      <c r="AF82"/>
      <c r="AG82"/>
      <c r="AH82"/>
      <c r="AI82"/>
      <c r="AJ82"/>
      <c r="AK82"/>
      <c r="AL82"/>
      <c r="AM82"/>
      <c r="AN82"/>
      <c r="AO82"/>
      <c r="AP82"/>
      <c r="AQ82"/>
      <c r="AR82"/>
      <c r="AS82"/>
      <c r="AT82"/>
      <c r="AU82"/>
      <c r="AV82"/>
      <c r="AW82"/>
      <c r="AX82"/>
      <c r="AY82"/>
      <c r="AZ82" s="14"/>
    </row>
    <row r="83" spans="5:52" x14ac:dyDescent="0.2">
      <c r="E83" s="13"/>
      <c r="F83"/>
      <c r="G83"/>
      <c r="H83"/>
      <c r="I83"/>
      <c r="J83"/>
      <c r="K83"/>
      <c r="L83"/>
      <c r="M83"/>
      <c r="N83"/>
      <c r="O83"/>
      <c r="P83"/>
      <c r="Q83"/>
      <c r="R83"/>
      <c r="S83"/>
      <c r="T83"/>
      <c r="U83"/>
      <c r="V83"/>
      <c r="W83"/>
      <c r="X83"/>
      <c r="Y83"/>
      <c r="Z83"/>
      <c r="AA83"/>
      <c r="AB83"/>
      <c r="AC83"/>
      <c r="AD83"/>
      <c r="AE83"/>
      <c r="AF83"/>
      <c r="AG83"/>
      <c r="AH83"/>
      <c r="AI83"/>
      <c r="AJ83"/>
      <c r="AK83"/>
      <c r="AL83"/>
      <c r="AM83"/>
      <c r="AN83"/>
      <c r="AO83"/>
      <c r="AP83"/>
      <c r="AQ83"/>
      <c r="AR83"/>
      <c r="AS83"/>
      <c r="AT83"/>
      <c r="AU83"/>
      <c r="AV83"/>
      <c r="AW83"/>
      <c r="AX83"/>
      <c r="AY83"/>
      <c r="AZ83" s="14"/>
    </row>
    <row r="84" spans="5:52" x14ac:dyDescent="0.2">
      <c r="E84" s="13"/>
      <c r="F84"/>
      <c r="G84"/>
      <c r="H84"/>
      <c r="I84"/>
      <c r="J84"/>
      <c r="K84"/>
      <c r="L84"/>
      <c r="M84"/>
      <c r="N84"/>
      <c r="O84"/>
      <c r="P84"/>
      <c r="Q84"/>
      <c r="R84"/>
      <c r="S84"/>
      <c r="T84"/>
      <c r="U84"/>
      <c r="V84"/>
      <c r="W84"/>
      <c r="X84"/>
      <c r="Y84"/>
      <c r="Z84"/>
      <c r="AA84"/>
      <c r="AB84"/>
      <c r="AC84"/>
      <c r="AD84"/>
      <c r="AE84"/>
      <c r="AF84"/>
      <c r="AG84"/>
      <c r="AH84"/>
      <c r="AI84"/>
      <c r="AJ84"/>
      <c r="AK84"/>
      <c r="AL84"/>
      <c r="AM84"/>
      <c r="AN84"/>
      <c r="AO84"/>
      <c r="AP84"/>
      <c r="AQ84"/>
      <c r="AR84"/>
      <c r="AS84"/>
      <c r="AT84"/>
      <c r="AU84"/>
      <c r="AV84"/>
      <c r="AW84"/>
      <c r="AX84"/>
      <c r="AY84"/>
      <c r="AZ84" s="14"/>
    </row>
    <row r="85" spans="5:52" x14ac:dyDescent="0.2">
      <c r="E85" s="13"/>
      <c r="F85"/>
      <c r="G85"/>
      <c r="H85"/>
      <c r="I85"/>
      <c r="J85"/>
      <c r="K85"/>
      <c r="L85"/>
      <c r="M85"/>
      <c r="N85"/>
      <c r="O85"/>
      <c r="P85"/>
      <c r="Q85"/>
      <c r="R85"/>
      <c r="S85"/>
      <c r="T85"/>
      <c r="U85"/>
      <c r="V85"/>
      <c r="W85"/>
      <c r="X85"/>
      <c r="Y85"/>
      <c r="Z85"/>
      <c r="AA85"/>
      <c r="AB85"/>
      <c r="AC85"/>
      <c r="AD85"/>
      <c r="AE85"/>
      <c r="AF85"/>
      <c r="AG85"/>
      <c r="AH85"/>
      <c r="AI85"/>
      <c r="AJ85"/>
      <c r="AK85"/>
      <c r="AL85"/>
      <c r="AM85"/>
      <c r="AN85"/>
      <c r="AO85"/>
      <c r="AP85"/>
      <c r="AQ85"/>
      <c r="AR85"/>
      <c r="AS85"/>
      <c r="AT85"/>
      <c r="AU85"/>
      <c r="AV85"/>
      <c r="AW85"/>
      <c r="AX85"/>
      <c r="AY85"/>
      <c r="AZ85" s="14"/>
    </row>
    <row r="86" spans="5:52" x14ac:dyDescent="0.2">
      <c r="E86" s="13"/>
      <c r="F86"/>
      <c r="G86"/>
      <c r="H86"/>
      <c r="I86"/>
      <c r="J86"/>
      <c r="K86"/>
      <c r="L86"/>
      <c r="M86"/>
      <c r="N86"/>
      <c r="O86"/>
      <c r="P86"/>
      <c r="Q86"/>
      <c r="R86"/>
      <c r="S86"/>
      <c r="T86"/>
      <c r="U86"/>
      <c r="V86"/>
      <c r="W86"/>
      <c r="X86"/>
      <c r="Y86"/>
      <c r="Z86"/>
      <c r="AA86"/>
      <c r="AB86"/>
      <c r="AC86"/>
      <c r="AD86"/>
      <c r="AE86"/>
      <c r="AF86"/>
      <c r="AG86"/>
      <c r="AH86"/>
      <c r="AI86"/>
      <c r="AJ86"/>
      <c r="AK86"/>
      <c r="AL86"/>
      <c r="AM86"/>
      <c r="AN86"/>
      <c r="AO86"/>
      <c r="AP86"/>
      <c r="AQ86"/>
      <c r="AR86"/>
      <c r="AS86"/>
      <c r="AT86"/>
      <c r="AU86"/>
      <c r="AV86"/>
      <c r="AW86"/>
      <c r="AX86"/>
      <c r="AY86"/>
      <c r="AZ86" s="14"/>
    </row>
    <row r="87" spans="5:52" ht="16" thickBot="1" x14ac:dyDescent="0.25">
      <c r="E87" s="15"/>
      <c r="F87" s="16"/>
      <c r="G87" s="16"/>
      <c r="H87" s="16"/>
      <c r="I87" s="16"/>
      <c r="J87" s="16"/>
      <c r="K87" s="16"/>
      <c r="L87" s="16"/>
      <c r="M87" s="16"/>
      <c r="N87" s="16"/>
      <c r="O87" s="16"/>
      <c r="P87" s="16"/>
      <c r="Q87" s="16"/>
      <c r="R87" s="16"/>
      <c r="S87" s="16"/>
      <c r="T87" s="16"/>
      <c r="U87" s="16"/>
      <c r="V87" s="16"/>
      <c r="W87" s="16"/>
      <c r="X87" s="16"/>
      <c r="Y87" s="16"/>
      <c r="Z87" s="16"/>
      <c r="AA87" s="16"/>
      <c r="AB87" s="16"/>
      <c r="AC87" s="16"/>
      <c r="AD87" s="16"/>
      <c r="AE87" s="16"/>
      <c r="AF87" s="16"/>
      <c r="AG87" s="16"/>
      <c r="AH87" s="16"/>
      <c r="AI87" s="16"/>
      <c r="AJ87" s="16"/>
      <c r="AK87" s="16"/>
      <c r="AL87" s="16"/>
      <c r="AM87" s="16"/>
      <c r="AN87" s="16"/>
      <c r="AO87" s="16"/>
      <c r="AP87" s="16"/>
      <c r="AQ87" s="16"/>
      <c r="AR87" s="16"/>
      <c r="AS87" s="16"/>
      <c r="AT87" s="16"/>
      <c r="AU87" s="16"/>
      <c r="AV87" s="16"/>
      <c r="AW87" s="16"/>
      <c r="AX87" s="16"/>
      <c r="AY87" s="16"/>
      <c r="AZ87" s="17"/>
    </row>
  </sheetData>
  <conditionalFormatting sqref="B8:B37">
    <cfRule type="expression" dxfId="2" priority="1">
      <formula>A8=""</formula>
    </cfRule>
  </conditionalFormatting>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F1C50E-A8C3-41A1-9AAA-104E7953FC32}">
  <sheetPr>
    <tabColor theme="9" tint="0.39997558519241921"/>
  </sheetPr>
  <dimension ref="A1:AZ91"/>
  <sheetViews>
    <sheetView zoomScaleNormal="100" workbookViewId="0">
      <selection activeCell="C23" sqref="C23"/>
    </sheetView>
  </sheetViews>
  <sheetFormatPr baseColWidth="10" defaultColWidth="9.1640625" defaultRowHeight="15" x14ac:dyDescent="0.2"/>
  <cols>
    <col min="1" max="1" width="40.83203125" style="5" customWidth="1"/>
    <col min="2" max="2" width="40.6640625" style="5" customWidth="1"/>
    <col min="3" max="16384" width="9.1640625" style="5"/>
  </cols>
  <sheetData>
    <row r="1" spans="1:52" ht="21" thickBot="1" x14ac:dyDescent="0.3">
      <c r="A1" s="96" t="s">
        <v>18</v>
      </c>
    </row>
    <row r="2" spans="1:52" ht="16" thickTop="1" x14ac:dyDescent="0.2">
      <c r="A2" s="152" t="s">
        <v>240</v>
      </c>
      <c r="B2" s="152"/>
      <c r="C2" s="152"/>
      <c r="D2" s="152"/>
      <c r="E2" s="152"/>
      <c r="F2" s="152"/>
      <c r="G2" s="152"/>
    </row>
    <row r="3" spans="1:52" x14ac:dyDescent="0.2">
      <c r="A3" s="152" t="s">
        <v>242</v>
      </c>
      <c r="B3" s="152"/>
      <c r="C3" s="152"/>
    </row>
    <row r="4" spans="1:52" x14ac:dyDescent="0.2">
      <c r="A4" s="152" t="s">
        <v>241</v>
      </c>
      <c r="B4" s="152"/>
      <c r="C4" s="152"/>
      <c r="D4" s="152"/>
      <c r="E4" s="152"/>
      <c r="F4" s="152"/>
    </row>
    <row r="5" spans="1:52" x14ac:dyDescent="0.2">
      <c r="A5" s="5" t="s">
        <v>205</v>
      </c>
    </row>
    <row r="6" spans="1:52" x14ac:dyDescent="0.2">
      <c r="A6" s="152" t="s">
        <v>239</v>
      </c>
      <c r="B6" s="152"/>
    </row>
    <row r="7" spans="1:52" x14ac:dyDescent="0.2">
      <c r="A7" s="5" t="s">
        <v>205</v>
      </c>
    </row>
    <row r="8" spans="1:52" x14ac:dyDescent="0.2">
      <c r="A8" s="153" t="s">
        <v>265</v>
      </c>
      <c r="B8" s="152"/>
      <c r="C8" s="152"/>
      <c r="D8" s="152"/>
      <c r="E8" s="152"/>
      <c r="F8" s="152"/>
      <c r="G8" s="152"/>
      <c r="H8" s="152"/>
      <c r="I8" s="152"/>
      <c r="J8" s="152"/>
      <c r="K8" s="152"/>
    </row>
    <row r="9" spans="1:52" ht="16" x14ac:dyDescent="0.2">
      <c r="A9" s="38" t="s">
        <v>205</v>
      </c>
    </row>
    <row r="10" spans="1:52" ht="16" thickBot="1" x14ac:dyDescent="0.25">
      <c r="A10" s="97" t="s">
        <v>252</v>
      </c>
    </row>
    <row r="11" spans="1:52" x14ac:dyDescent="0.2">
      <c r="A11" s="109" t="s">
        <v>4</v>
      </c>
      <c r="B11" s="24" t="s">
        <v>18</v>
      </c>
      <c r="C11" s="5" t="s">
        <v>159</v>
      </c>
      <c r="E11" s="10" t="s">
        <v>161</v>
      </c>
      <c r="F11" s="11"/>
      <c r="G11" s="11"/>
      <c r="H11" s="11"/>
      <c r="I11" s="11"/>
      <c r="J11" s="11"/>
      <c r="K11" s="11"/>
      <c r="L11" s="11"/>
      <c r="M11" s="11"/>
      <c r="N11" s="11"/>
      <c r="O11" s="11"/>
      <c r="P11" s="11"/>
      <c r="Q11" s="11"/>
      <c r="R11" s="11"/>
      <c r="S11" s="11"/>
      <c r="T11" s="11"/>
      <c r="U11" s="11"/>
      <c r="V11" s="11"/>
      <c r="W11" s="11"/>
      <c r="X11" s="11"/>
      <c r="Y11" s="11"/>
      <c r="Z11" s="11"/>
      <c r="AA11" s="11"/>
      <c r="AB11" s="11"/>
      <c r="AC11" s="11"/>
      <c r="AD11" s="11"/>
      <c r="AE11" s="11"/>
      <c r="AF11" s="11"/>
      <c r="AG11" s="11"/>
      <c r="AH11" s="11"/>
      <c r="AI11" s="11"/>
      <c r="AJ11" s="11"/>
      <c r="AK11" s="11"/>
      <c r="AL11" s="11"/>
      <c r="AM11" s="11"/>
      <c r="AN11" s="11"/>
      <c r="AO11" s="11"/>
      <c r="AP11" s="11"/>
      <c r="AQ11" s="11"/>
      <c r="AR11" s="11"/>
      <c r="AS11" s="11"/>
      <c r="AT11" s="11"/>
      <c r="AU11" s="11"/>
      <c r="AV11" s="11"/>
      <c r="AW11" s="11"/>
      <c r="AX11" s="11"/>
      <c r="AY11" s="11"/>
      <c r="AZ11" s="12"/>
    </row>
    <row r="12" spans="1:52" x14ac:dyDescent="0.2">
      <c r="A12" s="6">
        <f>'Project Information'!$B$9</f>
        <v>2028</v>
      </c>
      <c r="B12" s="164">
        <v>0</v>
      </c>
      <c r="E12" s="13"/>
      <c r="F12"/>
      <c r="G12"/>
      <c r="H12"/>
      <c r="I12"/>
      <c r="J12"/>
      <c r="K12"/>
      <c r="L12"/>
      <c r="M12"/>
      <c r="N12"/>
      <c r="O12"/>
      <c r="P12"/>
      <c r="Q12"/>
      <c r="R12"/>
      <c r="S12"/>
      <c r="T12"/>
      <c r="U12"/>
      <c r="V12"/>
      <c r="W12"/>
      <c r="X12"/>
      <c r="Y12"/>
      <c r="Z12"/>
      <c r="AA12"/>
      <c r="AB12"/>
      <c r="AC12"/>
      <c r="AD12"/>
      <c r="AE12"/>
      <c r="AF12"/>
      <c r="AG12"/>
      <c r="AH12"/>
      <c r="AI12"/>
      <c r="AJ12"/>
      <c r="AK12"/>
      <c r="AL12"/>
      <c r="AM12"/>
      <c r="AN12"/>
      <c r="AO12"/>
      <c r="AP12"/>
      <c r="AQ12"/>
      <c r="AR12"/>
      <c r="AS12"/>
      <c r="AT12"/>
      <c r="AU12"/>
      <c r="AV12"/>
      <c r="AW12"/>
      <c r="AX12"/>
      <c r="AY12"/>
      <c r="AZ12" s="14"/>
    </row>
    <row r="13" spans="1:52" x14ac:dyDescent="0.2">
      <c r="A13" s="1">
        <f>IF(A12&lt;'Project Information'!B$11,A12+1,"")</f>
        <v>2029</v>
      </c>
      <c r="B13" s="164">
        <v>0</v>
      </c>
      <c r="E13" s="13"/>
      <c r="F13"/>
      <c r="G13"/>
      <c r="H13"/>
      <c r="I13"/>
      <c r="J13"/>
      <c r="K13"/>
      <c r="L13"/>
      <c r="M13"/>
      <c r="N13"/>
      <c r="O13"/>
      <c r="P13"/>
      <c r="Q13"/>
      <c r="R13"/>
      <c r="S13"/>
      <c r="T13"/>
      <c r="U13"/>
      <c r="V13"/>
      <c r="W13"/>
      <c r="X13"/>
      <c r="Y13"/>
      <c r="Z13"/>
      <c r="AA13"/>
      <c r="AB13"/>
      <c r="AC13"/>
      <c r="AD13"/>
      <c r="AE13"/>
      <c r="AF13"/>
      <c r="AG13"/>
      <c r="AH13"/>
      <c r="AI13"/>
      <c r="AJ13"/>
      <c r="AK13"/>
      <c r="AL13"/>
      <c r="AM13"/>
      <c r="AN13"/>
      <c r="AO13"/>
      <c r="AP13"/>
      <c r="AQ13"/>
      <c r="AR13"/>
      <c r="AS13"/>
      <c r="AT13"/>
      <c r="AU13"/>
      <c r="AV13"/>
      <c r="AW13"/>
      <c r="AX13"/>
      <c r="AY13"/>
      <c r="AZ13" s="14"/>
    </row>
    <row r="14" spans="1:52" x14ac:dyDescent="0.2">
      <c r="A14" s="1">
        <f>IF(A13&lt;'Project Information'!B$11,A13+1,"")</f>
        <v>2030</v>
      </c>
      <c r="B14" s="164">
        <v>0</v>
      </c>
      <c r="E14" s="13"/>
      <c r="F14"/>
      <c r="G14"/>
      <c r="H14"/>
      <c r="I14"/>
      <c r="J14"/>
      <c r="K14"/>
      <c r="L14"/>
      <c r="M14"/>
      <c r="N14"/>
      <c r="O14"/>
      <c r="P14"/>
      <c r="Q14"/>
      <c r="R14"/>
      <c r="S14"/>
      <c r="T14"/>
      <c r="U14"/>
      <c r="V14"/>
      <c r="W14"/>
      <c r="X14"/>
      <c r="Y14"/>
      <c r="Z14"/>
      <c r="AA14"/>
      <c r="AB14"/>
      <c r="AC14"/>
      <c r="AD14"/>
      <c r="AE14"/>
      <c r="AF14"/>
      <c r="AG14"/>
      <c r="AH14"/>
      <c r="AI14"/>
      <c r="AJ14"/>
      <c r="AK14"/>
      <c r="AL14"/>
      <c r="AM14"/>
      <c r="AN14"/>
      <c r="AO14"/>
      <c r="AP14"/>
      <c r="AQ14"/>
      <c r="AR14"/>
      <c r="AS14"/>
      <c r="AT14"/>
      <c r="AU14"/>
      <c r="AV14"/>
      <c r="AW14"/>
      <c r="AX14"/>
      <c r="AY14"/>
      <c r="AZ14" s="14"/>
    </row>
    <row r="15" spans="1:52" x14ac:dyDescent="0.2">
      <c r="A15" s="1">
        <f>IF(A14&lt;'Project Information'!B$11,A14+1,"")</f>
        <v>2031</v>
      </c>
      <c r="B15" s="164">
        <v>0</v>
      </c>
      <c r="E15" s="13"/>
      <c r="F15"/>
      <c r="G15"/>
      <c r="H15"/>
      <c r="I15"/>
      <c r="J15"/>
      <c r="K15"/>
      <c r="L15"/>
      <c r="M15"/>
      <c r="N15"/>
      <c r="O15"/>
      <c r="P15"/>
      <c r="Q15"/>
      <c r="R15"/>
      <c r="S15"/>
      <c r="T15"/>
      <c r="U15"/>
      <c r="V15"/>
      <c r="W15"/>
      <c r="X15"/>
      <c r="Y15"/>
      <c r="Z15"/>
      <c r="AA15"/>
      <c r="AB15"/>
      <c r="AC15"/>
      <c r="AD15"/>
      <c r="AE15"/>
      <c r="AF15"/>
      <c r="AG15"/>
      <c r="AH15"/>
      <c r="AI15"/>
      <c r="AJ15"/>
      <c r="AK15"/>
      <c r="AL15"/>
      <c r="AM15"/>
      <c r="AN15"/>
      <c r="AO15"/>
      <c r="AP15"/>
      <c r="AQ15"/>
      <c r="AR15"/>
      <c r="AS15"/>
      <c r="AT15"/>
      <c r="AU15"/>
      <c r="AV15"/>
      <c r="AW15"/>
      <c r="AX15"/>
      <c r="AY15"/>
      <c r="AZ15" s="14"/>
    </row>
    <row r="16" spans="1:52" x14ac:dyDescent="0.2">
      <c r="A16" s="1">
        <f>IF(A15&lt;'Project Information'!B$11,A15+1,"")</f>
        <v>2032</v>
      </c>
      <c r="B16" s="164">
        <v>0</v>
      </c>
      <c r="E16" s="13"/>
      <c r="F16"/>
      <c r="G16"/>
      <c r="H16"/>
      <c r="I16"/>
      <c r="J16"/>
      <c r="K16"/>
      <c r="L16"/>
      <c r="M16"/>
      <c r="N16"/>
      <c r="O16"/>
      <c r="P16"/>
      <c r="Q16"/>
      <c r="R16"/>
      <c r="S16"/>
      <c r="T16"/>
      <c r="U16"/>
      <c r="V16"/>
      <c r="W16"/>
      <c r="X16"/>
      <c r="Y16"/>
      <c r="Z16"/>
      <c r="AA16"/>
      <c r="AB16"/>
      <c r="AC16"/>
      <c r="AD16"/>
      <c r="AE16"/>
      <c r="AF16"/>
      <c r="AG16"/>
      <c r="AH16"/>
      <c r="AI16"/>
      <c r="AJ16"/>
      <c r="AK16"/>
      <c r="AL16"/>
      <c r="AM16"/>
      <c r="AN16"/>
      <c r="AO16"/>
      <c r="AP16"/>
      <c r="AQ16"/>
      <c r="AR16"/>
      <c r="AS16"/>
      <c r="AT16"/>
      <c r="AU16"/>
      <c r="AV16"/>
      <c r="AW16"/>
      <c r="AX16"/>
      <c r="AY16"/>
      <c r="AZ16" s="14"/>
    </row>
    <row r="17" spans="1:52" x14ac:dyDescent="0.2">
      <c r="A17" s="1">
        <f>IF(A16&lt;'Project Information'!B$11,A16+1,"")</f>
        <v>2033</v>
      </c>
      <c r="B17" s="164">
        <v>0</v>
      </c>
      <c r="E17" s="13"/>
      <c r="F17"/>
      <c r="G17"/>
      <c r="H17"/>
      <c r="I17"/>
      <c r="J17"/>
      <c r="K17"/>
      <c r="L17"/>
      <c r="M17"/>
      <c r="N17"/>
      <c r="O17"/>
      <c r="P17"/>
      <c r="Q17"/>
      <c r="R17"/>
      <c r="S17"/>
      <c r="T17"/>
      <c r="U17"/>
      <c r="V17"/>
      <c r="W17"/>
      <c r="X17"/>
      <c r="Y17"/>
      <c r="Z17"/>
      <c r="AA17"/>
      <c r="AB17"/>
      <c r="AC17"/>
      <c r="AD17"/>
      <c r="AE17"/>
      <c r="AF17"/>
      <c r="AG17"/>
      <c r="AH17"/>
      <c r="AI17"/>
      <c r="AJ17"/>
      <c r="AK17"/>
      <c r="AL17"/>
      <c r="AM17"/>
      <c r="AN17"/>
      <c r="AO17"/>
      <c r="AP17"/>
      <c r="AQ17"/>
      <c r="AR17"/>
      <c r="AS17"/>
      <c r="AT17"/>
      <c r="AU17"/>
      <c r="AV17"/>
      <c r="AW17"/>
      <c r="AX17"/>
      <c r="AY17"/>
      <c r="AZ17" s="14"/>
    </row>
    <row r="18" spans="1:52" x14ac:dyDescent="0.2">
      <c r="A18" s="1">
        <f>IF(A17&lt;'Project Information'!B$11,A17+1,"")</f>
        <v>2034</v>
      </c>
      <c r="B18" s="164">
        <v>0</v>
      </c>
      <c r="E18" s="13"/>
      <c r="F18"/>
      <c r="G18"/>
      <c r="H18"/>
      <c r="I18"/>
      <c r="J18"/>
      <c r="K18"/>
      <c r="L18"/>
      <c r="M18"/>
      <c r="N18"/>
      <c r="O18"/>
      <c r="P18"/>
      <c r="Q18"/>
      <c r="R18"/>
      <c r="S18"/>
      <c r="T18"/>
      <c r="U18"/>
      <c r="V18"/>
      <c r="W18"/>
      <c r="X18"/>
      <c r="Y18"/>
      <c r="Z18"/>
      <c r="AA18"/>
      <c r="AB18"/>
      <c r="AC18"/>
      <c r="AD18"/>
      <c r="AE18"/>
      <c r="AF18"/>
      <c r="AG18"/>
      <c r="AH18"/>
      <c r="AI18"/>
      <c r="AJ18"/>
      <c r="AK18"/>
      <c r="AL18"/>
      <c r="AM18"/>
      <c r="AN18"/>
      <c r="AO18"/>
      <c r="AP18"/>
      <c r="AQ18"/>
      <c r="AR18"/>
      <c r="AS18"/>
      <c r="AT18"/>
      <c r="AU18"/>
      <c r="AV18"/>
      <c r="AW18"/>
      <c r="AX18"/>
      <c r="AY18"/>
      <c r="AZ18" s="14"/>
    </row>
    <row r="19" spans="1:52" x14ac:dyDescent="0.2">
      <c r="A19" s="1">
        <f>IF(A18&lt;'Project Information'!B$11,A18+1,"")</f>
        <v>2035</v>
      </c>
      <c r="B19" s="164">
        <v>0</v>
      </c>
      <c r="E19" s="13"/>
      <c r="F19"/>
      <c r="G19"/>
      <c r="H19"/>
      <c r="I19"/>
      <c r="J19"/>
      <c r="K19"/>
      <c r="L19"/>
      <c r="M19"/>
      <c r="N19"/>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s="14"/>
    </row>
    <row r="20" spans="1:52" x14ac:dyDescent="0.2">
      <c r="A20" s="1">
        <f>IF(A19&lt;'Project Information'!B$11,A19+1,"")</f>
        <v>2036</v>
      </c>
      <c r="B20" s="164">
        <v>0</v>
      </c>
      <c r="E20" s="13"/>
      <c r="F20"/>
      <c r="G20"/>
      <c r="H20"/>
      <c r="I20"/>
      <c r="J20"/>
      <c r="K20"/>
      <c r="L20"/>
      <c r="M20"/>
      <c r="N20"/>
      <c r="O20"/>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s="14"/>
    </row>
    <row r="21" spans="1:52" x14ac:dyDescent="0.2">
      <c r="A21" s="1">
        <f>IF(A20&lt;'Project Information'!B$11,A20+1,"")</f>
        <v>2037</v>
      </c>
      <c r="B21" s="164">
        <v>0</v>
      </c>
      <c r="E21" s="13"/>
      <c r="F21"/>
      <c r="G21"/>
      <c r="H21"/>
      <c r="I21"/>
      <c r="J21"/>
      <c r="K21"/>
      <c r="L21"/>
      <c r="M21"/>
      <c r="N21"/>
      <c r="O21"/>
      <c r="P21"/>
      <c r="Q21"/>
      <c r="R21"/>
      <c r="S21"/>
      <c r="T21"/>
      <c r="U21"/>
      <c r="V21"/>
      <c r="W21"/>
      <c r="X21"/>
      <c r="Y21"/>
      <c r="Z21"/>
      <c r="AA21"/>
      <c r="AB21"/>
      <c r="AC21"/>
      <c r="AD21"/>
      <c r="AE21"/>
      <c r="AF21"/>
      <c r="AG21"/>
      <c r="AH21"/>
      <c r="AI21"/>
      <c r="AJ21"/>
      <c r="AK21"/>
      <c r="AL21"/>
      <c r="AM21"/>
      <c r="AN21"/>
      <c r="AO21"/>
      <c r="AP21"/>
      <c r="AQ21"/>
      <c r="AR21"/>
      <c r="AS21"/>
      <c r="AT21"/>
      <c r="AU21"/>
      <c r="AV21"/>
      <c r="AW21"/>
      <c r="AX21"/>
      <c r="AY21"/>
      <c r="AZ21" s="14"/>
    </row>
    <row r="22" spans="1:52" x14ac:dyDescent="0.2">
      <c r="A22" s="1">
        <f>IF(A21&lt;'Project Information'!B$11,A21+1,"")</f>
        <v>2038</v>
      </c>
      <c r="B22" s="164">
        <v>0</v>
      </c>
      <c r="E22" s="13"/>
      <c r="F22"/>
      <c r="G22"/>
      <c r="H22"/>
      <c r="I22"/>
      <c r="J22"/>
      <c r="K22"/>
      <c r="L22"/>
      <c r="M22"/>
      <c r="N22"/>
      <c r="O22"/>
      <c r="P22"/>
      <c r="Q22"/>
      <c r="R22"/>
      <c r="S22"/>
      <c r="T22"/>
      <c r="U22"/>
      <c r="V22"/>
      <c r="W22"/>
      <c r="X22"/>
      <c r="Y22"/>
      <c r="Z22"/>
      <c r="AA22"/>
      <c r="AB22"/>
      <c r="AC22"/>
      <c r="AD22"/>
      <c r="AE22"/>
      <c r="AF22"/>
      <c r="AG22"/>
      <c r="AH22"/>
      <c r="AI22"/>
      <c r="AJ22"/>
      <c r="AK22"/>
      <c r="AL22"/>
      <c r="AM22"/>
      <c r="AN22"/>
      <c r="AO22"/>
      <c r="AP22"/>
      <c r="AQ22"/>
      <c r="AR22"/>
      <c r="AS22"/>
      <c r="AT22"/>
      <c r="AU22"/>
      <c r="AV22"/>
      <c r="AW22"/>
      <c r="AX22"/>
      <c r="AY22"/>
      <c r="AZ22" s="14"/>
    </row>
    <row r="23" spans="1:52" x14ac:dyDescent="0.2">
      <c r="A23" s="1">
        <f>IF(A22&lt;'Project Information'!B$11,A22+1,"")</f>
        <v>2039</v>
      </c>
      <c r="B23" s="164">
        <v>0</v>
      </c>
      <c r="E23" s="13"/>
      <c r="F23"/>
      <c r="G23"/>
      <c r="H23"/>
      <c r="I23"/>
      <c r="J23"/>
      <c r="K23"/>
      <c r="L23"/>
      <c r="M23"/>
      <c r="N23"/>
      <c r="O23"/>
      <c r="P23"/>
      <c r="Q23"/>
      <c r="R23"/>
      <c r="S23"/>
      <c r="T23"/>
      <c r="U23"/>
      <c r="V23"/>
      <c r="W23"/>
      <c r="X23"/>
      <c r="Y23"/>
      <c r="Z23"/>
      <c r="AA23"/>
      <c r="AB23"/>
      <c r="AC23"/>
      <c r="AD23"/>
      <c r="AE23"/>
      <c r="AF23"/>
      <c r="AG23"/>
      <c r="AH23"/>
      <c r="AI23"/>
      <c r="AJ23"/>
      <c r="AK23"/>
      <c r="AL23"/>
      <c r="AM23"/>
      <c r="AN23"/>
      <c r="AO23"/>
      <c r="AP23"/>
      <c r="AQ23"/>
      <c r="AR23"/>
      <c r="AS23"/>
      <c r="AT23"/>
      <c r="AU23"/>
      <c r="AV23"/>
      <c r="AW23"/>
      <c r="AX23"/>
      <c r="AY23"/>
      <c r="AZ23" s="14"/>
    </row>
    <row r="24" spans="1:52" x14ac:dyDescent="0.2">
      <c r="A24" s="1">
        <f>IF(A23&lt;'Project Information'!B$11,A23+1,"")</f>
        <v>2040</v>
      </c>
      <c r="B24" s="164">
        <v>0</v>
      </c>
      <c r="E24" s="13"/>
      <c r="F24"/>
      <c r="G24"/>
      <c r="H24"/>
      <c r="I24"/>
      <c r="J24"/>
      <c r="K24"/>
      <c r="L24"/>
      <c r="M24"/>
      <c r="N24"/>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s="14"/>
    </row>
    <row r="25" spans="1:52" x14ac:dyDescent="0.2">
      <c r="A25" s="1">
        <f>IF(A24&lt;'Project Information'!B$11,A24+1,"")</f>
        <v>2041</v>
      </c>
      <c r="B25" s="164">
        <v>0</v>
      </c>
      <c r="E25" s="13"/>
      <c r="F25"/>
      <c r="G25"/>
      <c r="H25"/>
      <c r="I25"/>
      <c r="J25"/>
      <c r="K25"/>
      <c r="L25"/>
      <c r="M25"/>
      <c r="N25"/>
      <c r="O25"/>
      <c r="P25"/>
      <c r="Q25"/>
      <c r="R25"/>
      <c r="S25"/>
      <c r="T25"/>
      <c r="U25"/>
      <c r="V25"/>
      <c r="W25"/>
      <c r="X25"/>
      <c r="Y25"/>
      <c r="Z25"/>
      <c r="AA25"/>
      <c r="AB25"/>
      <c r="AC25"/>
      <c r="AD25"/>
      <c r="AE25"/>
      <c r="AF25"/>
      <c r="AG25"/>
      <c r="AH25"/>
      <c r="AI25"/>
      <c r="AJ25"/>
      <c r="AK25"/>
      <c r="AL25"/>
      <c r="AM25"/>
      <c r="AN25"/>
      <c r="AO25"/>
      <c r="AP25"/>
      <c r="AQ25"/>
      <c r="AR25"/>
      <c r="AS25"/>
      <c r="AT25"/>
      <c r="AU25"/>
      <c r="AV25"/>
      <c r="AW25"/>
      <c r="AX25"/>
      <c r="AY25"/>
      <c r="AZ25" s="14"/>
    </row>
    <row r="26" spans="1:52" x14ac:dyDescent="0.2">
      <c r="A26" s="1">
        <f>IF(A25&lt;'Project Information'!B$11,A25+1,"")</f>
        <v>2042</v>
      </c>
      <c r="B26" s="164">
        <v>0</v>
      </c>
      <c r="E26" s="13"/>
      <c r="F26"/>
      <c r="G26"/>
      <c r="H26"/>
      <c r="I26"/>
      <c r="J26"/>
      <c r="K26"/>
      <c r="L26"/>
      <c r="M26"/>
      <c r="N26"/>
      <c r="O26"/>
      <c r="P26"/>
      <c r="Q26"/>
      <c r="R26"/>
      <c r="S26"/>
      <c r="T26"/>
      <c r="U26"/>
      <c r="V26"/>
      <c r="W26"/>
      <c r="X26"/>
      <c r="Y26"/>
      <c r="Z26"/>
      <c r="AA26"/>
      <c r="AB26"/>
      <c r="AC26"/>
      <c r="AD26"/>
      <c r="AE26"/>
      <c r="AF26"/>
      <c r="AG26"/>
      <c r="AH26"/>
      <c r="AI26"/>
      <c r="AJ26"/>
      <c r="AK26"/>
      <c r="AL26"/>
      <c r="AM26"/>
      <c r="AN26"/>
      <c r="AO26"/>
      <c r="AP26"/>
      <c r="AQ26"/>
      <c r="AR26"/>
      <c r="AS26"/>
      <c r="AT26"/>
      <c r="AU26"/>
      <c r="AV26"/>
      <c r="AW26"/>
      <c r="AX26"/>
      <c r="AY26"/>
      <c r="AZ26" s="14"/>
    </row>
    <row r="27" spans="1:52" x14ac:dyDescent="0.2">
      <c r="A27" s="1">
        <f>IF(A26&lt;'Project Information'!B$11,A26+1,"")</f>
        <v>2043</v>
      </c>
      <c r="B27" s="164">
        <v>0</v>
      </c>
      <c r="E27" s="13"/>
      <c r="F27"/>
      <c r="G27"/>
      <c r="H27"/>
      <c r="I27"/>
      <c r="J27"/>
      <c r="K27"/>
      <c r="L27"/>
      <c r="M27"/>
      <c r="N27"/>
      <c r="O27"/>
      <c r="P27"/>
      <c r="Q27"/>
      <c r="R27"/>
      <c r="S27"/>
      <c r="T27"/>
      <c r="U27"/>
      <c r="V27"/>
      <c r="W27"/>
      <c r="X27"/>
      <c r="Y27"/>
      <c r="Z27"/>
      <c r="AA27"/>
      <c r="AB27"/>
      <c r="AC27"/>
      <c r="AD27"/>
      <c r="AE27"/>
      <c r="AF27"/>
      <c r="AG27"/>
      <c r="AH27"/>
      <c r="AI27"/>
      <c r="AJ27"/>
      <c r="AK27"/>
      <c r="AL27"/>
      <c r="AM27"/>
      <c r="AN27"/>
      <c r="AO27"/>
      <c r="AP27"/>
      <c r="AQ27"/>
      <c r="AR27"/>
      <c r="AS27"/>
      <c r="AT27"/>
      <c r="AU27"/>
      <c r="AV27"/>
      <c r="AW27"/>
      <c r="AX27"/>
      <c r="AY27"/>
      <c r="AZ27" s="14"/>
    </row>
    <row r="28" spans="1:52" x14ac:dyDescent="0.2">
      <c r="A28" s="1">
        <f>IF(A27&lt;'Project Information'!B$11,A27+1,"")</f>
        <v>2044</v>
      </c>
      <c r="B28" s="164">
        <v>0</v>
      </c>
      <c r="E28" s="13"/>
      <c r="F28"/>
      <c r="G28"/>
      <c r="H28"/>
      <c r="I28"/>
      <c r="J28"/>
      <c r="K28"/>
      <c r="L28"/>
      <c r="M28"/>
      <c r="N28"/>
      <c r="O28"/>
      <c r="P28"/>
      <c r="Q28"/>
      <c r="R28"/>
      <c r="S28"/>
      <c r="T28"/>
      <c r="U28"/>
      <c r="V28"/>
      <c r="W28"/>
      <c r="X28"/>
      <c r="Y28"/>
      <c r="Z28"/>
      <c r="AA28"/>
      <c r="AB28"/>
      <c r="AC28"/>
      <c r="AD28"/>
      <c r="AE28"/>
      <c r="AF28"/>
      <c r="AG28"/>
      <c r="AH28"/>
      <c r="AI28"/>
      <c r="AJ28"/>
      <c r="AK28"/>
      <c r="AL28"/>
      <c r="AM28"/>
      <c r="AN28"/>
      <c r="AO28"/>
      <c r="AP28"/>
      <c r="AQ28"/>
      <c r="AR28"/>
      <c r="AS28"/>
      <c r="AT28"/>
      <c r="AU28"/>
      <c r="AV28"/>
      <c r="AW28"/>
      <c r="AX28"/>
      <c r="AY28"/>
      <c r="AZ28" s="14"/>
    </row>
    <row r="29" spans="1:52" x14ac:dyDescent="0.2">
      <c r="A29" s="1">
        <f>IF(A28&lt;'Project Information'!B$11,A28+1,"")</f>
        <v>2045</v>
      </c>
      <c r="B29" s="164">
        <v>0</v>
      </c>
      <c r="E29" s="13"/>
      <c r="F29"/>
      <c r="G29"/>
      <c r="H29"/>
      <c r="I29"/>
      <c r="J29"/>
      <c r="K29"/>
      <c r="L29"/>
      <c r="M29"/>
      <c r="N29"/>
      <c r="O29"/>
      <c r="P29"/>
      <c r="Q29"/>
      <c r="R29"/>
      <c r="S29"/>
      <c r="T29"/>
      <c r="U29"/>
      <c r="V29"/>
      <c r="W29"/>
      <c r="X29"/>
      <c r="Y29"/>
      <c r="Z29"/>
      <c r="AA29"/>
      <c r="AB29"/>
      <c r="AC29"/>
      <c r="AD29"/>
      <c r="AE29"/>
      <c r="AF29"/>
      <c r="AG29"/>
      <c r="AH29"/>
      <c r="AI29"/>
      <c r="AJ29"/>
      <c r="AK29"/>
      <c r="AL29"/>
      <c r="AM29"/>
      <c r="AN29"/>
      <c r="AO29"/>
      <c r="AP29"/>
      <c r="AQ29"/>
      <c r="AR29"/>
      <c r="AS29"/>
      <c r="AT29"/>
      <c r="AU29"/>
      <c r="AV29"/>
      <c r="AW29"/>
      <c r="AX29"/>
      <c r="AY29"/>
      <c r="AZ29" s="14"/>
    </row>
    <row r="30" spans="1:52" x14ac:dyDescent="0.2">
      <c r="A30" s="1">
        <f>IF(A29&lt;'Project Information'!B$11,A29+1,"")</f>
        <v>2046</v>
      </c>
      <c r="B30" s="164">
        <v>0</v>
      </c>
      <c r="E30" s="13"/>
      <c r="F30"/>
      <c r="G30"/>
      <c r="H30"/>
      <c r="I30"/>
      <c r="J30"/>
      <c r="K30"/>
      <c r="L30"/>
      <c r="M30"/>
      <c r="N30"/>
      <c r="O30"/>
      <c r="P30"/>
      <c r="Q30"/>
      <c r="R30"/>
      <c r="S30"/>
      <c r="T30"/>
      <c r="U30"/>
      <c r="V30"/>
      <c r="W30"/>
      <c r="X30"/>
      <c r="Y30"/>
      <c r="Z30"/>
      <c r="AA30"/>
      <c r="AB30"/>
      <c r="AC30"/>
      <c r="AD30"/>
      <c r="AE30"/>
      <c r="AF30"/>
      <c r="AG30"/>
      <c r="AH30"/>
      <c r="AI30"/>
      <c r="AJ30"/>
      <c r="AK30"/>
      <c r="AL30"/>
      <c r="AM30"/>
      <c r="AN30"/>
      <c r="AO30"/>
      <c r="AP30"/>
      <c r="AQ30"/>
      <c r="AR30"/>
      <c r="AS30"/>
      <c r="AT30"/>
      <c r="AU30"/>
      <c r="AV30"/>
      <c r="AW30"/>
      <c r="AX30"/>
      <c r="AY30"/>
      <c r="AZ30" s="14"/>
    </row>
    <row r="31" spans="1:52" x14ac:dyDescent="0.2">
      <c r="A31" s="1">
        <f>IF(A30&lt;'Project Information'!B$11,A30+1,"")</f>
        <v>2047</v>
      </c>
      <c r="B31" s="164">
        <v>0</v>
      </c>
      <c r="E31" s="13"/>
      <c r="F31"/>
      <c r="G31"/>
      <c r="H31"/>
      <c r="I31"/>
      <c r="J31"/>
      <c r="K31"/>
      <c r="L31"/>
      <c r="M31"/>
      <c r="N31"/>
      <c r="O31"/>
      <c r="P31"/>
      <c r="Q31"/>
      <c r="R31"/>
      <c r="S31"/>
      <c r="T31"/>
      <c r="U31"/>
      <c r="V31"/>
      <c r="W31"/>
      <c r="X31"/>
      <c r="Y31"/>
      <c r="Z31"/>
      <c r="AA31"/>
      <c r="AB31"/>
      <c r="AC31"/>
      <c r="AD31"/>
      <c r="AE31"/>
      <c r="AF31"/>
      <c r="AG31"/>
      <c r="AH31"/>
      <c r="AI31"/>
      <c r="AJ31"/>
      <c r="AK31"/>
      <c r="AL31"/>
      <c r="AM31"/>
      <c r="AN31"/>
      <c r="AO31"/>
      <c r="AP31"/>
      <c r="AQ31"/>
      <c r="AR31"/>
      <c r="AS31"/>
      <c r="AT31"/>
      <c r="AU31"/>
      <c r="AV31"/>
      <c r="AW31"/>
      <c r="AX31"/>
      <c r="AY31"/>
      <c r="AZ31" s="14"/>
    </row>
    <row r="32" spans="1:52" x14ac:dyDescent="0.2">
      <c r="A32" s="1" t="str">
        <f>IF(A31&lt;'Project Information'!B$11,A31+1,"")</f>
        <v/>
      </c>
      <c r="B32" s="164">
        <v>0</v>
      </c>
      <c r="E32" s="13"/>
      <c r="F32"/>
      <c r="G32"/>
      <c r="H32"/>
      <c r="I32"/>
      <c r="J32"/>
      <c r="K32"/>
      <c r="L32"/>
      <c r="M32"/>
      <c r="N32"/>
      <c r="O32"/>
      <c r="P32"/>
      <c r="Q32"/>
      <c r="R32"/>
      <c r="S32"/>
      <c r="T32"/>
      <c r="U32"/>
      <c r="V32"/>
      <c r="W32"/>
      <c r="X32"/>
      <c r="Y32"/>
      <c r="Z32"/>
      <c r="AA32"/>
      <c r="AB32"/>
      <c r="AC32"/>
      <c r="AD32"/>
      <c r="AE32"/>
      <c r="AF32"/>
      <c r="AG32"/>
      <c r="AH32"/>
      <c r="AI32"/>
      <c r="AJ32"/>
      <c r="AK32"/>
      <c r="AL32"/>
      <c r="AM32"/>
      <c r="AN32"/>
      <c r="AO32"/>
      <c r="AP32"/>
      <c r="AQ32"/>
      <c r="AR32"/>
      <c r="AS32"/>
      <c r="AT32"/>
      <c r="AU32"/>
      <c r="AV32"/>
      <c r="AW32"/>
      <c r="AX32"/>
      <c r="AY32"/>
      <c r="AZ32" s="14"/>
    </row>
    <row r="33" spans="1:52" x14ac:dyDescent="0.2">
      <c r="A33" s="1" t="str">
        <f>IF(A32&lt;'Project Information'!B$11,A32+1,"")</f>
        <v/>
      </c>
      <c r="B33" s="164">
        <v>0</v>
      </c>
      <c r="E33" s="13"/>
      <c r="F33"/>
      <c r="G33"/>
      <c r="H33"/>
      <c r="I33"/>
      <c r="J33"/>
      <c r="K33"/>
      <c r="L33"/>
      <c r="M33"/>
      <c r="N33"/>
      <c r="O33"/>
      <c r="P33"/>
      <c r="Q33"/>
      <c r="R33"/>
      <c r="S33"/>
      <c r="T33"/>
      <c r="U33"/>
      <c r="V33"/>
      <c r="W33"/>
      <c r="X33"/>
      <c r="Y33"/>
      <c r="Z33"/>
      <c r="AA33"/>
      <c r="AB33"/>
      <c r="AC33"/>
      <c r="AD33"/>
      <c r="AE33"/>
      <c r="AF33"/>
      <c r="AG33"/>
      <c r="AH33"/>
      <c r="AI33"/>
      <c r="AJ33"/>
      <c r="AK33"/>
      <c r="AL33"/>
      <c r="AM33"/>
      <c r="AN33"/>
      <c r="AO33"/>
      <c r="AP33"/>
      <c r="AQ33"/>
      <c r="AR33"/>
      <c r="AS33"/>
      <c r="AT33"/>
      <c r="AU33"/>
      <c r="AV33"/>
      <c r="AW33"/>
      <c r="AX33"/>
      <c r="AY33"/>
      <c r="AZ33" s="14"/>
    </row>
    <row r="34" spans="1:52" x14ac:dyDescent="0.2">
      <c r="A34" s="1" t="str">
        <f>IF(A33&lt;'Project Information'!B$11,A33+1,"")</f>
        <v/>
      </c>
      <c r="B34" s="164">
        <v>0</v>
      </c>
      <c r="E34" s="13"/>
      <c r="F34"/>
      <c r="G34"/>
      <c r="H34"/>
      <c r="I34"/>
      <c r="J34"/>
      <c r="K34"/>
      <c r="L34"/>
      <c r="M34"/>
      <c r="N34"/>
      <c r="O34"/>
      <c r="P34"/>
      <c r="Q34"/>
      <c r="R34"/>
      <c r="S34"/>
      <c r="T34"/>
      <c r="U34"/>
      <c r="V34"/>
      <c r="W34"/>
      <c r="X34"/>
      <c r="Y34"/>
      <c r="Z34"/>
      <c r="AA34"/>
      <c r="AB34"/>
      <c r="AC34"/>
      <c r="AD34"/>
      <c r="AE34"/>
      <c r="AF34"/>
      <c r="AG34"/>
      <c r="AH34"/>
      <c r="AI34"/>
      <c r="AJ34"/>
      <c r="AK34"/>
      <c r="AL34"/>
      <c r="AM34"/>
      <c r="AN34"/>
      <c r="AO34"/>
      <c r="AP34"/>
      <c r="AQ34"/>
      <c r="AR34"/>
      <c r="AS34"/>
      <c r="AT34"/>
      <c r="AU34"/>
      <c r="AV34"/>
      <c r="AW34"/>
      <c r="AX34"/>
      <c r="AY34"/>
      <c r="AZ34" s="14"/>
    </row>
    <row r="35" spans="1:52" x14ac:dyDescent="0.2">
      <c r="A35" s="1" t="str">
        <f>IF(A34&lt;'Project Information'!B$11,A34+1,"")</f>
        <v/>
      </c>
      <c r="B35" s="164">
        <v>0</v>
      </c>
      <c r="E35" s="13"/>
      <c r="F35"/>
      <c r="G35"/>
      <c r="H35"/>
      <c r="I35"/>
      <c r="J35"/>
      <c r="K35"/>
      <c r="L35"/>
      <c r="M35"/>
      <c r="N35"/>
      <c r="O35"/>
      <c r="P35"/>
      <c r="Q35"/>
      <c r="R35"/>
      <c r="S35"/>
      <c r="T35"/>
      <c r="U35"/>
      <c r="V35"/>
      <c r="W35"/>
      <c r="X35"/>
      <c r="Y35"/>
      <c r="Z35"/>
      <c r="AA35"/>
      <c r="AB35"/>
      <c r="AC35"/>
      <c r="AD35"/>
      <c r="AE35"/>
      <c r="AF35"/>
      <c r="AG35"/>
      <c r="AH35"/>
      <c r="AI35"/>
      <c r="AJ35"/>
      <c r="AK35"/>
      <c r="AL35"/>
      <c r="AM35"/>
      <c r="AN35"/>
      <c r="AO35"/>
      <c r="AP35"/>
      <c r="AQ35"/>
      <c r="AR35"/>
      <c r="AS35"/>
      <c r="AT35"/>
      <c r="AU35"/>
      <c r="AV35"/>
      <c r="AW35"/>
      <c r="AX35"/>
      <c r="AY35"/>
      <c r="AZ35" s="14"/>
    </row>
    <row r="36" spans="1:52" x14ac:dyDescent="0.2">
      <c r="A36" s="1" t="str">
        <f>IF(A35&lt;'Project Information'!B$11,A35+1,"")</f>
        <v/>
      </c>
      <c r="B36" s="164">
        <v>0</v>
      </c>
      <c r="E36" s="13"/>
      <c r="F36"/>
      <c r="G36"/>
      <c r="H36"/>
      <c r="I36"/>
      <c r="J36"/>
      <c r="K36"/>
      <c r="L36"/>
      <c r="M36"/>
      <c r="N36"/>
      <c r="O36"/>
      <c r="P36"/>
      <c r="Q36"/>
      <c r="R36"/>
      <c r="S36"/>
      <c r="T36"/>
      <c r="U36"/>
      <c r="V36"/>
      <c r="W36"/>
      <c r="X36"/>
      <c r="Y36"/>
      <c r="Z36"/>
      <c r="AA36"/>
      <c r="AB36"/>
      <c r="AC36"/>
      <c r="AD36"/>
      <c r="AE36"/>
      <c r="AF36"/>
      <c r="AG36"/>
      <c r="AH36"/>
      <c r="AI36"/>
      <c r="AJ36"/>
      <c r="AK36"/>
      <c r="AL36"/>
      <c r="AM36"/>
      <c r="AN36"/>
      <c r="AO36"/>
      <c r="AP36"/>
      <c r="AQ36"/>
      <c r="AR36"/>
      <c r="AS36"/>
      <c r="AT36"/>
      <c r="AU36"/>
      <c r="AV36"/>
      <c r="AW36"/>
      <c r="AX36"/>
      <c r="AY36"/>
      <c r="AZ36" s="14"/>
    </row>
    <row r="37" spans="1:52" x14ac:dyDescent="0.2">
      <c r="A37" s="1" t="str">
        <f>IF(A36&lt;'Project Information'!B$11,A36+1,"")</f>
        <v/>
      </c>
      <c r="B37" s="164">
        <v>0</v>
      </c>
      <c r="E37" s="13"/>
      <c r="F37"/>
      <c r="G37"/>
      <c r="H37"/>
      <c r="I37"/>
      <c r="J37"/>
      <c r="K37"/>
      <c r="L37"/>
      <c r="M37"/>
      <c r="N37"/>
      <c r="O37"/>
      <c r="P37"/>
      <c r="Q37"/>
      <c r="R37"/>
      <c r="S37"/>
      <c r="T37"/>
      <c r="U37"/>
      <c r="V37"/>
      <c r="W37"/>
      <c r="X37"/>
      <c r="Y37"/>
      <c r="Z37"/>
      <c r="AA37"/>
      <c r="AB37"/>
      <c r="AC37"/>
      <c r="AD37"/>
      <c r="AE37"/>
      <c r="AF37"/>
      <c r="AG37"/>
      <c r="AH37"/>
      <c r="AI37"/>
      <c r="AJ37"/>
      <c r="AK37"/>
      <c r="AL37"/>
      <c r="AM37"/>
      <c r="AN37"/>
      <c r="AO37"/>
      <c r="AP37"/>
      <c r="AQ37"/>
      <c r="AR37"/>
      <c r="AS37"/>
      <c r="AT37"/>
      <c r="AU37"/>
      <c r="AV37"/>
      <c r="AW37"/>
      <c r="AX37"/>
      <c r="AY37"/>
      <c r="AZ37" s="14"/>
    </row>
    <row r="38" spans="1:52" x14ac:dyDescent="0.2">
      <c r="A38" s="1" t="str">
        <f>IF(A37&lt;'Project Information'!B$11,A37+1,"")</f>
        <v/>
      </c>
      <c r="B38" s="164">
        <v>0</v>
      </c>
      <c r="E38" s="13"/>
      <c r="F38"/>
      <c r="G38"/>
      <c r="H38"/>
      <c r="I38"/>
      <c r="J38"/>
      <c r="K38"/>
      <c r="L38"/>
      <c r="M38"/>
      <c r="N38"/>
      <c r="O38"/>
      <c r="P38"/>
      <c r="Q38"/>
      <c r="R38"/>
      <c r="S38"/>
      <c r="T38"/>
      <c r="U38"/>
      <c r="V38"/>
      <c r="W38"/>
      <c r="X38"/>
      <c r="Y38"/>
      <c r="Z38"/>
      <c r="AA38"/>
      <c r="AB38"/>
      <c r="AC38"/>
      <c r="AD38"/>
      <c r="AE38"/>
      <c r="AF38"/>
      <c r="AG38"/>
      <c r="AH38"/>
      <c r="AI38"/>
      <c r="AJ38"/>
      <c r="AK38"/>
      <c r="AL38"/>
      <c r="AM38"/>
      <c r="AN38"/>
      <c r="AO38"/>
      <c r="AP38"/>
      <c r="AQ38"/>
      <c r="AR38"/>
      <c r="AS38"/>
      <c r="AT38"/>
      <c r="AU38"/>
      <c r="AV38"/>
      <c r="AW38"/>
      <c r="AX38"/>
      <c r="AY38"/>
      <c r="AZ38" s="14"/>
    </row>
    <row r="39" spans="1:52" x14ac:dyDescent="0.2">
      <c r="A39" s="1" t="str">
        <f>IF(A38&lt;'Project Information'!B$11,A38+1,"")</f>
        <v/>
      </c>
      <c r="B39" s="164">
        <v>0</v>
      </c>
      <c r="E39" s="13"/>
      <c r="F39"/>
      <c r="G39"/>
      <c r="H39"/>
      <c r="I39"/>
      <c r="J39"/>
      <c r="K39"/>
      <c r="L39"/>
      <c r="M39"/>
      <c r="N39"/>
      <c r="O39"/>
      <c r="P39"/>
      <c r="Q39"/>
      <c r="R39"/>
      <c r="S39"/>
      <c r="T39"/>
      <c r="U39"/>
      <c r="V39"/>
      <c r="W39"/>
      <c r="X39"/>
      <c r="Y39"/>
      <c r="Z39"/>
      <c r="AA39"/>
      <c r="AB39"/>
      <c r="AC39"/>
      <c r="AD39"/>
      <c r="AE39"/>
      <c r="AF39"/>
      <c r="AG39"/>
      <c r="AH39"/>
      <c r="AI39"/>
      <c r="AJ39"/>
      <c r="AK39"/>
      <c r="AL39"/>
      <c r="AM39"/>
      <c r="AN39"/>
      <c r="AO39"/>
      <c r="AP39"/>
      <c r="AQ39"/>
      <c r="AR39"/>
      <c r="AS39"/>
      <c r="AT39"/>
      <c r="AU39"/>
      <c r="AV39"/>
      <c r="AW39"/>
      <c r="AX39"/>
      <c r="AY39"/>
      <c r="AZ39" s="14"/>
    </row>
    <row r="40" spans="1:52" x14ac:dyDescent="0.2">
      <c r="A40" s="1" t="str">
        <f>IF(A39&lt;'Project Information'!B$11,A39+1,"")</f>
        <v/>
      </c>
      <c r="B40" s="164">
        <v>0</v>
      </c>
      <c r="E40" s="13"/>
      <c r="F40"/>
      <c r="G40"/>
      <c r="H40"/>
      <c r="I40"/>
      <c r="J40"/>
      <c r="K40"/>
      <c r="L40"/>
      <c r="M40"/>
      <c r="N40"/>
      <c r="O40"/>
      <c r="P40"/>
      <c r="Q40"/>
      <c r="R40"/>
      <c r="S40"/>
      <c r="T40"/>
      <c r="U40"/>
      <c r="V40"/>
      <c r="W40"/>
      <c r="X40"/>
      <c r="Y40"/>
      <c r="Z40"/>
      <c r="AA40"/>
      <c r="AB40"/>
      <c r="AC40"/>
      <c r="AD40"/>
      <c r="AE40"/>
      <c r="AF40"/>
      <c r="AG40"/>
      <c r="AH40"/>
      <c r="AI40"/>
      <c r="AJ40"/>
      <c r="AK40"/>
      <c r="AL40"/>
      <c r="AM40"/>
      <c r="AN40"/>
      <c r="AO40"/>
      <c r="AP40"/>
      <c r="AQ40"/>
      <c r="AR40"/>
      <c r="AS40"/>
      <c r="AT40"/>
      <c r="AU40"/>
      <c r="AV40"/>
      <c r="AW40"/>
      <c r="AX40"/>
      <c r="AY40"/>
      <c r="AZ40" s="14"/>
    </row>
    <row r="41" spans="1:52" x14ac:dyDescent="0.2">
      <c r="A41" s="2" t="str">
        <f>IF(A40&lt;'Project Information'!B$11,A40+1,"")</f>
        <v/>
      </c>
      <c r="B41" s="120">
        <v>0</v>
      </c>
      <c r="E41" s="13"/>
      <c r="F41"/>
      <c r="G41"/>
      <c r="H41"/>
      <c r="I41"/>
      <c r="J41"/>
      <c r="K41"/>
      <c r="L41"/>
      <c r="M41"/>
      <c r="N41"/>
      <c r="O41"/>
      <c r="P41"/>
      <c r="Q41"/>
      <c r="R41"/>
      <c r="S41"/>
      <c r="T41"/>
      <c r="U41"/>
      <c r="V41"/>
      <c r="W41"/>
      <c r="X41"/>
      <c r="Y41"/>
      <c r="Z41"/>
      <c r="AA41"/>
      <c r="AB41"/>
      <c r="AC41"/>
      <c r="AD41"/>
      <c r="AE41"/>
      <c r="AF41"/>
      <c r="AG41"/>
      <c r="AH41"/>
      <c r="AI41"/>
      <c r="AJ41"/>
      <c r="AK41"/>
      <c r="AL41"/>
      <c r="AM41"/>
      <c r="AN41"/>
      <c r="AO41"/>
      <c r="AP41"/>
      <c r="AQ41"/>
      <c r="AR41"/>
      <c r="AS41"/>
      <c r="AT41"/>
      <c r="AU41"/>
      <c r="AV41"/>
      <c r="AW41"/>
      <c r="AX41"/>
      <c r="AY41"/>
      <c r="AZ41" s="14"/>
    </row>
    <row r="42" spans="1:52" x14ac:dyDescent="0.2">
      <c r="E42" s="13"/>
      <c r="F42"/>
      <c r="G42"/>
      <c r="H42"/>
      <c r="I42"/>
      <c r="J42"/>
      <c r="K42"/>
      <c r="L42"/>
      <c r="M42"/>
      <c r="N42"/>
      <c r="O42"/>
      <c r="P42"/>
      <c r="Q42"/>
      <c r="R42"/>
      <c r="S42"/>
      <c r="T42"/>
      <c r="U42"/>
      <c r="V42"/>
      <c r="W42"/>
      <c r="X42"/>
      <c r="Y42"/>
      <c r="Z42"/>
      <c r="AA42"/>
      <c r="AB42"/>
      <c r="AC42"/>
      <c r="AD42"/>
      <c r="AE42"/>
      <c r="AF42"/>
      <c r="AG42"/>
      <c r="AH42"/>
      <c r="AI42"/>
      <c r="AJ42"/>
      <c r="AK42"/>
      <c r="AL42"/>
      <c r="AM42"/>
      <c r="AN42"/>
      <c r="AO42"/>
      <c r="AP42"/>
      <c r="AQ42"/>
      <c r="AR42"/>
      <c r="AS42"/>
      <c r="AT42"/>
      <c r="AU42"/>
      <c r="AV42"/>
      <c r="AW42"/>
      <c r="AX42"/>
      <c r="AY42"/>
      <c r="AZ42" s="14"/>
    </row>
    <row r="43" spans="1:52" x14ac:dyDescent="0.2">
      <c r="E43" s="13"/>
      <c r="F43"/>
      <c r="G43"/>
      <c r="H43"/>
      <c r="I43"/>
      <c r="J43"/>
      <c r="K43"/>
      <c r="L43"/>
      <c r="M43"/>
      <c r="N43"/>
      <c r="O43"/>
      <c r="P43"/>
      <c r="Q43"/>
      <c r="R43"/>
      <c r="S43"/>
      <c r="T43"/>
      <c r="U43"/>
      <c r="V43"/>
      <c r="W43"/>
      <c r="X43"/>
      <c r="Y43"/>
      <c r="Z43"/>
      <c r="AA43"/>
      <c r="AB43"/>
      <c r="AC43"/>
      <c r="AD43"/>
      <c r="AE43"/>
      <c r="AF43"/>
      <c r="AG43"/>
      <c r="AH43"/>
      <c r="AI43"/>
      <c r="AJ43"/>
      <c r="AK43"/>
      <c r="AL43"/>
      <c r="AM43"/>
      <c r="AN43"/>
      <c r="AO43"/>
      <c r="AP43"/>
      <c r="AQ43"/>
      <c r="AR43"/>
      <c r="AS43"/>
      <c r="AT43"/>
      <c r="AU43"/>
      <c r="AV43"/>
      <c r="AW43"/>
      <c r="AX43"/>
      <c r="AY43"/>
      <c r="AZ43" s="14"/>
    </row>
    <row r="44" spans="1:52" x14ac:dyDescent="0.2">
      <c r="E44" s="13"/>
      <c r="F44"/>
      <c r="G44"/>
      <c r="H44"/>
      <c r="I44"/>
      <c r="J44"/>
      <c r="K44"/>
      <c r="L44"/>
      <c r="M44"/>
      <c r="N44"/>
      <c r="O44"/>
      <c r="P44"/>
      <c r="Q44"/>
      <c r="R44"/>
      <c r="S44"/>
      <c r="T44"/>
      <c r="U44"/>
      <c r="V44"/>
      <c r="W44"/>
      <c r="X44"/>
      <c r="Y44"/>
      <c r="Z44"/>
      <c r="AA44"/>
      <c r="AB44"/>
      <c r="AC44"/>
      <c r="AD44"/>
      <c r="AE44"/>
      <c r="AF44"/>
      <c r="AG44"/>
      <c r="AH44"/>
      <c r="AI44"/>
      <c r="AJ44"/>
      <c r="AK44"/>
      <c r="AL44"/>
      <c r="AM44"/>
      <c r="AN44"/>
      <c r="AO44"/>
      <c r="AP44"/>
      <c r="AQ44"/>
      <c r="AR44"/>
      <c r="AS44"/>
      <c r="AT44"/>
      <c r="AU44"/>
      <c r="AV44"/>
      <c r="AW44"/>
      <c r="AX44"/>
      <c r="AY44"/>
      <c r="AZ44" s="14"/>
    </row>
    <row r="45" spans="1:52" x14ac:dyDescent="0.2">
      <c r="E45" s="13"/>
      <c r="F45"/>
      <c r="G45"/>
      <c r="H45"/>
      <c r="I45"/>
      <c r="J45"/>
      <c r="K45"/>
      <c r="L45"/>
      <c r="M45"/>
      <c r="N45"/>
      <c r="O45"/>
      <c r="P45"/>
      <c r="Q45"/>
      <c r="R45"/>
      <c r="S45"/>
      <c r="T45"/>
      <c r="U45"/>
      <c r="V45"/>
      <c r="W45"/>
      <c r="X45"/>
      <c r="Y45"/>
      <c r="Z45"/>
      <c r="AA45"/>
      <c r="AB45"/>
      <c r="AC45"/>
      <c r="AD45"/>
      <c r="AE45"/>
      <c r="AF45"/>
      <c r="AG45"/>
      <c r="AH45"/>
      <c r="AI45"/>
      <c r="AJ45"/>
      <c r="AK45"/>
      <c r="AL45"/>
      <c r="AM45"/>
      <c r="AN45"/>
      <c r="AO45"/>
      <c r="AP45"/>
      <c r="AQ45"/>
      <c r="AR45"/>
      <c r="AS45"/>
      <c r="AT45"/>
      <c r="AU45"/>
      <c r="AV45"/>
      <c r="AW45"/>
      <c r="AX45"/>
      <c r="AY45"/>
      <c r="AZ45" s="14"/>
    </row>
    <row r="46" spans="1:52" x14ac:dyDescent="0.2">
      <c r="E46" s="13"/>
      <c r="F46"/>
      <c r="G46"/>
      <c r="H46"/>
      <c r="I46"/>
      <c r="J46"/>
      <c r="K46"/>
      <c r="L46"/>
      <c r="M46"/>
      <c r="N46"/>
      <c r="O46"/>
      <c r="P46"/>
      <c r="Q46"/>
      <c r="R46"/>
      <c r="S46"/>
      <c r="T46"/>
      <c r="U46"/>
      <c r="V46"/>
      <c r="W46"/>
      <c r="X46"/>
      <c r="Y46"/>
      <c r="Z46"/>
      <c r="AA46"/>
      <c r="AB46"/>
      <c r="AC46"/>
      <c r="AD46"/>
      <c r="AE46"/>
      <c r="AF46"/>
      <c r="AG46"/>
      <c r="AH46"/>
      <c r="AI46"/>
      <c r="AJ46"/>
      <c r="AK46"/>
      <c r="AL46"/>
      <c r="AM46"/>
      <c r="AN46"/>
      <c r="AO46"/>
      <c r="AP46"/>
      <c r="AQ46"/>
      <c r="AR46"/>
      <c r="AS46"/>
      <c r="AT46"/>
      <c r="AU46"/>
      <c r="AV46"/>
      <c r="AW46"/>
      <c r="AX46"/>
      <c r="AY46"/>
      <c r="AZ46" s="14"/>
    </row>
    <row r="47" spans="1:52" x14ac:dyDescent="0.2">
      <c r="E47" s="13"/>
      <c r="F47"/>
      <c r="G47"/>
      <c r="H47"/>
      <c r="I47"/>
      <c r="J47"/>
      <c r="K47"/>
      <c r="L47"/>
      <c r="M47"/>
      <c r="N47"/>
      <c r="O47"/>
      <c r="P47"/>
      <c r="Q47"/>
      <c r="R47"/>
      <c r="S47"/>
      <c r="T47"/>
      <c r="U47"/>
      <c r="V47"/>
      <c r="W47"/>
      <c r="X47"/>
      <c r="Y47"/>
      <c r="Z47"/>
      <c r="AA47"/>
      <c r="AB47"/>
      <c r="AC47"/>
      <c r="AD47"/>
      <c r="AE47"/>
      <c r="AF47"/>
      <c r="AG47"/>
      <c r="AH47"/>
      <c r="AI47"/>
      <c r="AJ47"/>
      <c r="AK47"/>
      <c r="AL47"/>
      <c r="AM47"/>
      <c r="AN47"/>
      <c r="AO47"/>
      <c r="AP47"/>
      <c r="AQ47"/>
      <c r="AR47"/>
      <c r="AS47"/>
      <c r="AT47"/>
      <c r="AU47"/>
      <c r="AV47"/>
      <c r="AW47"/>
      <c r="AX47"/>
      <c r="AY47"/>
      <c r="AZ47" s="14"/>
    </row>
    <row r="48" spans="1:52" x14ac:dyDescent="0.2">
      <c r="E48" s="13"/>
      <c r="F48"/>
      <c r="G48"/>
      <c r="H48"/>
      <c r="I48"/>
      <c r="J48"/>
      <c r="K48"/>
      <c r="L48"/>
      <c r="M48"/>
      <c r="N48"/>
      <c r="O48"/>
      <c r="P48"/>
      <c r="Q48"/>
      <c r="R48"/>
      <c r="S48"/>
      <c r="T48"/>
      <c r="U48"/>
      <c r="V48"/>
      <c r="W48"/>
      <c r="X48"/>
      <c r="Y48"/>
      <c r="Z48"/>
      <c r="AA48"/>
      <c r="AB48"/>
      <c r="AC48"/>
      <c r="AD48"/>
      <c r="AE48"/>
      <c r="AF48"/>
      <c r="AG48"/>
      <c r="AH48"/>
      <c r="AI48"/>
      <c r="AJ48"/>
      <c r="AK48"/>
      <c r="AL48"/>
      <c r="AM48"/>
      <c r="AN48"/>
      <c r="AO48"/>
      <c r="AP48"/>
      <c r="AQ48"/>
      <c r="AR48"/>
      <c r="AS48"/>
      <c r="AT48"/>
      <c r="AU48"/>
      <c r="AV48"/>
      <c r="AW48"/>
      <c r="AX48"/>
      <c r="AY48"/>
      <c r="AZ48" s="14"/>
    </row>
    <row r="49" spans="5:52" x14ac:dyDescent="0.2">
      <c r="E49" s="13"/>
      <c r="F49"/>
      <c r="G49"/>
      <c r="H49"/>
      <c r="I49"/>
      <c r="J49"/>
      <c r="K49"/>
      <c r="L49"/>
      <c r="M49"/>
      <c r="N49"/>
      <c r="O49"/>
      <c r="P49"/>
      <c r="Q49"/>
      <c r="R49"/>
      <c r="S49"/>
      <c r="T49"/>
      <c r="U49"/>
      <c r="V49"/>
      <c r="W49"/>
      <c r="X49"/>
      <c r="Y49"/>
      <c r="Z49"/>
      <c r="AA49"/>
      <c r="AB49"/>
      <c r="AC49"/>
      <c r="AD49"/>
      <c r="AE49"/>
      <c r="AF49"/>
      <c r="AG49"/>
      <c r="AH49"/>
      <c r="AI49"/>
      <c r="AJ49"/>
      <c r="AK49"/>
      <c r="AL49"/>
      <c r="AM49"/>
      <c r="AN49"/>
      <c r="AO49"/>
      <c r="AP49"/>
      <c r="AQ49"/>
      <c r="AR49"/>
      <c r="AS49"/>
      <c r="AT49"/>
      <c r="AU49"/>
      <c r="AV49"/>
      <c r="AW49"/>
      <c r="AX49"/>
      <c r="AY49"/>
      <c r="AZ49" s="14"/>
    </row>
    <row r="50" spans="5:52" x14ac:dyDescent="0.2">
      <c r="E50" s="13"/>
      <c r="F50"/>
      <c r="G50"/>
      <c r="H50"/>
      <c r="I50"/>
      <c r="J50"/>
      <c r="K50"/>
      <c r="L50"/>
      <c r="M50"/>
      <c r="N50"/>
      <c r="O50"/>
      <c r="P50"/>
      <c r="Q50"/>
      <c r="R50"/>
      <c r="S50"/>
      <c r="T50"/>
      <c r="U50"/>
      <c r="V50"/>
      <c r="W50"/>
      <c r="X50"/>
      <c r="Y50"/>
      <c r="Z50"/>
      <c r="AA50"/>
      <c r="AB50"/>
      <c r="AC50"/>
      <c r="AD50"/>
      <c r="AE50"/>
      <c r="AF50"/>
      <c r="AG50"/>
      <c r="AH50"/>
      <c r="AI50"/>
      <c r="AJ50"/>
      <c r="AK50"/>
      <c r="AL50"/>
      <c r="AM50"/>
      <c r="AN50"/>
      <c r="AO50"/>
      <c r="AP50"/>
      <c r="AQ50"/>
      <c r="AR50"/>
      <c r="AS50"/>
      <c r="AT50"/>
      <c r="AU50"/>
      <c r="AV50"/>
      <c r="AW50"/>
      <c r="AX50"/>
      <c r="AY50"/>
      <c r="AZ50" s="14"/>
    </row>
    <row r="51" spans="5:52" x14ac:dyDescent="0.2">
      <c r="E51" s="13"/>
      <c r="F51"/>
      <c r="G51"/>
      <c r="H51"/>
      <c r="I51"/>
      <c r="J51"/>
      <c r="K51"/>
      <c r="L51"/>
      <c r="M51"/>
      <c r="N51"/>
      <c r="O51"/>
      <c r="P51"/>
      <c r="Q51"/>
      <c r="R51"/>
      <c r="S51"/>
      <c r="T51"/>
      <c r="U51"/>
      <c r="V51"/>
      <c r="W51"/>
      <c r="X51"/>
      <c r="Y51"/>
      <c r="Z51"/>
      <c r="AA51"/>
      <c r="AB51"/>
      <c r="AC51"/>
      <c r="AD51"/>
      <c r="AE51"/>
      <c r="AF51"/>
      <c r="AG51"/>
      <c r="AH51"/>
      <c r="AI51"/>
      <c r="AJ51"/>
      <c r="AK51"/>
      <c r="AL51"/>
      <c r="AM51"/>
      <c r="AN51"/>
      <c r="AO51"/>
      <c r="AP51"/>
      <c r="AQ51"/>
      <c r="AR51"/>
      <c r="AS51"/>
      <c r="AT51"/>
      <c r="AU51"/>
      <c r="AV51"/>
      <c r="AW51"/>
      <c r="AX51"/>
      <c r="AY51"/>
      <c r="AZ51" s="14"/>
    </row>
    <row r="52" spans="5:52" x14ac:dyDescent="0.2">
      <c r="E52" s="13"/>
      <c r="F52"/>
      <c r="G52"/>
      <c r="H52"/>
      <c r="I52"/>
      <c r="J52"/>
      <c r="K52"/>
      <c r="L52"/>
      <c r="M52"/>
      <c r="N52"/>
      <c r="O52"/>
      <c r="P52"/>
      <c r="Q52"/>
      <c r="R52"/>
      <c r="S52"/>
      <c r="T52"/>
      <c r="U52"/>
      <c r="V52"/>
      <c r="W52"/>
      <c r="X52"/>
      <c r="Y52"/>
      <c r="Z52"/>
      <c r="AA52"/>
      <c r="AB52"/>
      <c r="AC52"/>
      <c r="AD52"/>
      <c r="AE52"/>
      <c r="AF52"/>
      <c r="AG52"/>
      <c r="AH52"/>
      <c r="AI52"/>
      <c r="AJ52"/>
      <c r="AK52"/>
      <c r="AL52"/>
      <c r="AM52"/>
      <c r="AN52"/>
      <c r="AO52"/>
      <c r="AP52"/>
      <c r="AQ52"/>
      <c r="AR52"/>
      <c r="AS52"/>
      <c r="AT52"/>
      <c r="AU52"/>
      <c r="AV52"/>
      <c r="AW52"/>
      <c r="AX52"/>
      <c r="AY52"/>
      <c r="AZ52" s="14"/>
    </row>
    <row r="53" spans="5:52" x14ac:dyDescent="0.2">
      <c r="E53" s="13"/>
      <c r="F53"/>
      <c r="G53"/>
      <c r="H53"/>
      <c r="I53"/>
      <c r="J53"/>
      <c r="K53"/>
      <c r="L53"/>
      <c r="M53"/>
      <c r="N53"/>
      <c r="O53"/>
      <c r="P53"/>
      <c r="Q53"/>
      <c r="R53"/>
      <c r="S53"/>
      <c r="T53"/>
      <c r="U53"/>
      <c r="V53"/>
      <c r="W53"/>
      <c r="X53"/>
      <c r="Y53"/>
      <c r="Z53"/>
      <c r="AA53"/>
      <c r="AB53"/>
      <c r="AC53"/>
      <c r="AD53"/>
      <c r="AE53"/>
      <c r="AF53"/>
      <c r="AG53"/>
      <c r="AH53"/>
      <c r="AI53"/>
      <c r="AJ53"/>
      <c r="AK53"/>
      <c r="AL53"/>
      <c r="AM53"/>
      <c r="AN53"/>
      <c r="AO53"/>
      <c r="AP53"/>
      <c r="AQ53"/>
      <c r="AR53"/>
      <c r="AS53"/>
      <c r="AT53"/>
      <c r="AU53"/>
      <c r="AV53"/>
      <c r="AW53"/>
      <c r="AX53"/>
      <c r="AY53"/>
      <c r="AZ53" s="14"/>
    </row>
    <row r="54" spans="5:52" x14ac:dyDescent="0.2">
      <c r="E54" s="13"/>
      <c r="F54"/>
      <c r="G54"/>
      <c r="H54"/>
      <c r="I54"/>
      <c r="J54"/>
      <c r="K54"/>
      <c r="L54"/>
      <c r="M54"/>
      <c r="N54"/>
      <c r="O54"/>
      <c r="P54"/>
      <c r="Q54"/>
      <c r="R54"/>
      <c r="S54"/>
      <c r="T54"/>
      <c r="U54"/>
      <c r="V54"/>
      <c r="W54"/>
      <c r="X54"/>
      <c r="Y54"/>
      <c r="Z54"/>
      <c r="AA54"/>
      <c r="AB54"/>
      <c r="AC54"/>
      <c r="AD54"/>
      <c r="AE54"/>
      <c r="AF54"/>
      <c r="AG54"/>
      <c r="AH54"/>
      <c r="AI54"/>
      <c r="AJ54"/>
      <c r="AK54"/>
      <c r="AL54"/>
      <c r="AM54"/>
      <c r="AN54"/>
      <c r="AO54"/>
      <c r="AP54"/>
      <c r="AQ54"/>
      <c r="AR54"/>
      <c r="AS54"/>
      <c r="AT54"/>
      <c r="AU54"/>
      <c r="AV54"/>
      <c r="AW54"/>
      <c r="AX54"/>
      <c r="AY54"/>
      <c r="AZ54" s="14"/>
    </row>
    <row r="55" spans="5:52" x14ac:dyDescent="0.2">
      <c r="E55" s="13"/>
      <c r="F55"/>
      <c r="G55"/>
      <c r="H55"/>
      <c r="I55"/>
      <c r="J55"/>
      <c r="K55"/>
      <c r="L55"/>
      <c r="M55"/>
      <c r="N55"/>
      <c r="O55"/>
      <c r="P55"/>
      <c r="Q55"/>
      <c r="R55"/>
      <c r="S55"/>
      <c r="T55"/>
      <c r="U55"/>
      <c r="V55"/>
      <c r="W55"/>
      <c r="X55"/>
      <c r="Y55"/>
      <c r="Z55"/>
      <c r="AA55"/>
      <c r="AB55"/>
      <c r="AC55"/>
      <c r="AD55"/>
      <c r="AE55"/>
      <c r="AF55"/>
      <c r="AG55"/>
      <c r="AH55"/>
      <c r="AI55"/>
      <c r="AJ55"/>
      <c r="AK55"/>
      <c r="AL55"/>
      <c r="AM55"/>
      <c r="AN55"/>
      <c r="AO55"/>
      <c r="AP55"/>
      <c r="AQ55"/>
      <c r="AR55"/>
      <c r="AS55"/>
      <c r="AT55"/>
      <c r="AU55"/>
      <c r="AV55"/>
      <c r="AW55"/>
      <c r="AX55"/>
      <c r="AY55"/>
      <c r="AZ55" s="14"/>
    </row>
    <row r="56" spans="5:52" x14ac:dyDescent="0.2">
      <c r="E56" s="13"/>
      <c r="F56"/>
      <c r="G56"/>
      <c r="H56"/>
      <c r="I56"/>
      <c r="J56"/>
      <c r="K56"/>
      <c r="L56"/>
      <c r="M56"/>
      <c r="N56"/>
      <c r="O56"/>
      <c r="P56"/>
      <c r="Q56"/>
      <c r="R56"/>
      <c r="S56"/>
      <c r="T56"/>
      <c r="U56"/>
      <c r="V56"/>
      <c r="W56"/>
      <c r="X56"/>
      <c r="Y56"/>
      <c r="Z56"/>
      <c r="AA56"/>
      <c r="AB56"/>
      <c r="AC56"/>
      <c r="AD56"/>
      <c r="AE56"/>
      <c r="AF56"/>
      <c r="AG56"/>
      <c r="AH56"/>
      <c r="AI56"/>
      <c r="AJ56"/>
      <c r="AK56"/>
      <c r="AL56"/>
      <c r="AM56"/>
      <c r="AN56"/>
      <c r="AO56"/>
      <c r="AP56"/>
      <c r="AQ56"/>
      <c r="AR56"/>
      <c r="AS56"/>
      <c r="AT56"/>
      <c r="AU56"/>
      <c r="AV56"/>
      <c r="AW56"/>
      <c r="AX56"/>
      <c r="AY56"/>
      <c r="AZ56" s="14"/>
    </row>
    <row r="57" spans="5:52" x14ac:dyDescent="0.2">
      <c r="E57" s="13"/>
      <c r="F57"/>
      <c r="G57"/>
      <c r="H57"/>
      <c r="I57"/>
      <c r="J57"/>
      <c r="K57"/>
      <c r="L57"/>
      <c r="M57"/>
      <c r="N57"/>
      <c r="O57"/>
      <c r="P57"/>
      <c r="Q57"/>
      <c r="R57"/>
      <c r="S57"/>
      <c r="T57"/>
      <c r="U57"/>
      <c r="V57"/>
      <c r="W57"/>
      <c r="X57"/>
      <c r="Y57"/>
      <c r="Z57"/>
      <c r="AA57"/>
      <c r="AB57"/>
      <c r="AC57"/>
      <c r="AD57"/>
      <c r="AE57"/>
      <c r="AF57"/>
      <c r="AG57"/>
      <c r="AH57"/>
      <c r="AI57"/>
      <c r="AJ57"/>
      <c r="AK57"/>
      <c r="AL57"/>
      <c r="AM57"/>
      <c r="AN57"/>
      <c r="AO57"/>
      <c r="AP57"/>
      <c r="AQ57"/>
      <c r="AR57"/>
      <c r="AS57"/>
      <c r="AT57"/>
      <c r="AU57"/>
      <c r="AV57"/>
      <c r="AW57"/>
      <c r="AX57"/>
      <c r="AY57"/>
      <c r="AZ57" s="14"/>
    </row>
    <row r="58" spans="5:52" x14ac:dyDescent="0.2">
      <c r="E58" s="13"/>
      <c r="F58"/>
      <c r="G58"/>
      <c r="H58"/>
      <c r="I58"/>
      <c r="J58"/>
      <c r="K58"/>
      <c r="L58"/>
      <c r="M58"/>
      <c r="N58"/>
      <c r="O58"/>
      <c r="P58"/>
      <c r="Q58"/>
      <c r="R58"/>
      <c r="S58"/>
      <c r="T58"/>
      <c r="U58"/>
      <c r="V58"/>
      <c r="W58"/>
      <c r="X58"/>
      <c r="Y58"/>
      <c r="Z58"/>
      <c r="AA58"/>
      <c r="AB58"/>
      <c r="AC58"/>
      <c r="AD58"/>
      <c r="AE58"/>
      <c r="AF58"/>
      <c r="AG58"/>
      <c r="AH58"/>
      <c r="AI58"/>
      <c r="AJ58"/>
      <c r="AK58"/>
      <c r="AL58"/>
      <c r="AM58"/>
      <c r="AN58"/>
      <c r="AO58"/>
      <c r="AP58"/>
      <c r="AQ58"/>
      <c r="AR58"/>
      <c r="AS58"/>
      <c r="AT58"/>
      <c r="AU58"/>
      <c r="AV58"/>
      <c r="AW58"/>
      <c r="AX58"/>
      <c r="AY58"/>
      <c r="AZ58" s="14"/>
    </row>
    <row r="59" spans="5:52" x14ac:dyDescent="0.2">
      <c r="E59" s="13"/>
      <c r="F59"/>
      <c r="G59"/>
      <c r="H59"/>
      <c r="I59"/>
      <c r="J59"/>
      <c r="K59"/>
      <c r="L59"/>
      <c r="M59"/>
      <c r="N59"/>
      <c r="O59"/>
      <c r="P59"/>
      <c r="Q59"/>
      <c r="R59"/>
      <c r="S59"/>
      <c r="T59"/>
      <c r="U59"/>
      <c r="V59"/>
      <c r="W59"/>
      <c r="X59"/>
      <c r="Y59"/>
      <c r="Z59"/>
      <c r="AA59"/>
      <c r="AB59"/>
      <c r="AC59"/>
      <c r="AD59"/>
      <c r="AE59"/>
      <c r="AF59"/>
      <c r="AG59"/>
      <c r="AH59"/>
      <c r="AI59"/>
      <c r="AJ59"/>
      <c r="AK59"/>
      <c r="AL59"/>
      <c r="AM59"/>
      <c r="AN59"/>
      <c r="AO59"/>
      <c r="AP59"/>
      <c r="AQ59"/>
      <c r="AR59"/>
      <c r="AS59"/>
      <c r="AT59"/>
      <c r="AU59"/>
      <c r="AV59"/>
      <c r="AW59"/>
      <c r="AX59"/>
      <c r="AY59"/>
      <c r="AZ59" s="14"/>
    </row>
    <row r="60" spans="5:52" x14ac:dyDescent="0.2">
      <c r="E60" s="13"/>
      <c r="F60"/>
      <c r="G60"/>
      <c r="H60"/>
      <c r="I60"/>
      <c r="J60"/>
      <c r="K60"/>
      <c r="L60"/>
      <c r="M60"/>
      <c r="N60"/>
      <c r="O60"/>
      <c r="P60"/>
      <c r="Q60"/>
      <c r="R60"/>
      <c r="S60"/>
      <c r="T60"/>
      <c r="U60"/>
      <c r="V60"/>
      <c r="W60"/>
      <c r="X60"/>
      <c r="Y60"/>
      <c r="Z60"/>
      <c r="AA60"/>
      <c r="AB60"/>
      <c r="AC60"/>
      <c r="AD60"/>
      <c r="AE60"/>
      <c r="AF60"/>
      <c r="AG60"/>
      <c r="AH60"/>
      <c r="AI60"/>
      <c r="AJ60"/>
      <c r="AK60"/>
      <c r="AL60"/>
      <c r="AM60"/>
      <c r="AN60"/>
      <c r="AO60"/>
      <c r="AP60"/>
      <c r="AQ60"/>
      <c r="AR60"/>
      <c r="AS60"/>
      <c r="AT60"/>
      <c r="AU60"/>
      <c r="AV60"/>
      <c r="AW60"/>
      <c r="AX60"/>
      <c r="AY60"/>
      <c r="AZ60" s="14"/>
    </row>
    <row r="61" spans="5:52" x14ac:dyDescent="0.2">
      <c r="E61" s="13"/>
      <c r="F61"/>
      <c r="G61"/>
      <c r="H61"/>
      <c r="I61"/>
      <c r="J61"/>
      <c r="K61"/>
      <c r="L61"/>
      <c r="M61"/>
      <c r="N61"/>
      <c r="O61"/>
      <c r="P61"/>
      <c r="Q61"/>
      <c r="R61"/>
      <c r="S61"/>
      <c r="T61"/>
      <c r="U61"/>
      <c r="V61"/>
      <c r="W61"/>
      <c r="X61"/>
      <c r="Y61"/>
      <c r="Z61"/>
      <c r="AA61"/>
      <c r="AB61"/>
      <c r="AC61"/>
      <c r="AD61"/>
      <c r="AE61"/>
      <c r="AF61"/>
      <c r="AG61"/>
      <c r="AH61"/>
      <c r="AI61"/>
      <c r="AJ61"/>
      <c r="AK61"/>
      <c r="AL61"/>
      <c r="AM61"/>
      <c r="AN61"/>
      <c r="AO61"/>
      <c r="AP61"/>
      <c r="AQ61"/>
      <c r="AR61"/>
      <c r="AS61"/>
      <c r="AT61"/>
      <c r="AU61"/>
      <c r="AV61"/>
      <c r="AW61"/>
      <c r="AX61"/>
      <c r="AY61"/>
      <c r="AZ61" s="14"/>
    </row>
    <row r="62" spans="5:52" x14ac:dyDescent="0.2">
      <c r="E62" s="13"/>
      <c r="F62"/>
      <c r="G62"/>
      <c r="H62"/>
      <c r="I62"/>
      <c r="J62"/>
      <c r="K62"/>
      <c r="L62"/>
      <c r="M62"/>
      <c r="N62"/>
      <c r="O62"/>
      <c r="P62"/>
      <c r="Q62"/>
      <c r="R62"/>
      <c r="S62"/>
      <c r="T62"/>
      <c r="U62"/>
      <c r="V62"/>
      <c r="W62"/>
      <c r="X62"/>
      <c r="Y62"/>
      <c r="Z62"/>
      <c r="AA62"/>
      <c r="AB62"/>
      <c r="AC62"/>
      <c r="AD62"/>
      <c r="AE62"/>
      <c r="AF62"/>
      <c r="AG62"/>
      <c r="AH62"/>
      <c r="AI62"/>
      <c r="AJ62"/>
      <c r="AK62"/>
      <c r="AL62"/>
      <c r="AM62"/>
      <c r="AN62"/>
      <c r="AO62"/>
      <c r="AP62"/>
      <c r="AQ62"/>
      <c r="AR62"/>
      <c r="AS62"/>
      <c r="AT62"/>
      <c r="AU62"/>
      <c r="AV62"/>
      <c r="AW62"/>
      <c r="AX62"/>
      <c r="AY62"/>
      <c r="AZ62" s="14"/>
    </row>
    <row r="63" spans="5:52" x14ac:dyDescent="0.2">
      <c r="E63" s="13"/>
      <c r="F63"/>
      <c r="G63"/>
      <c r="H63"/>
      <c r="I63"/>
      <c r="J63"/>
      <c r="K63"/>
      <c r="L63"/>
      <c r="M63"/>
      <c r="N63"/>
      <c r="O63"/>
      <c r="P63"/>
      <c r="Q63"/>
      <c r="R63"/>
      <c r="S63"/>
      <c r="T63"/>
      <c r="U63"/>
      <c r="V63"/>
      <c r="W63"/>
      <c r="X63"/>
      <c r="Y63"/>
      <c r="Z63"/>
      <c r="AA63"/>
      <c r="AB63"/>
      <c r="AC63"/>
      <c r="AD63"/>
      <c r="AE63"/>
      <c r="AF63"/>
      <c r="AG63"/>
      <c r="AH63"/>
      <c r="AI63"/>
      <c r="AJ63"/>
      <c r="AK63"/>
      <c r="AL63"/>
      <c r="AM63"/>
      <c r="AN63"/>
      <c r="AO63"/>
      <c r="AP63"/>
      <c r="AQ63"/>
      <c r="AR63"/>
      <c r="AS63"/>
      <c r="AT63"/>
      <c r="AU63"/>
      <c r="AV63"/>
      <c r="AW63"/>
      <c r="AX63"/>
      <c r="AY63"/>
      <c r="AZ63" s="14"/>
    </row>
    <row r="64" spans="5:52" x14ac:dyDescent="0.2">
      <c r="E64" s="13"/>
      <c r="F64"/>
      <c r="G64"/>
      <c r="H64"/>
      <c r="I64"/>
      <c r="J64"/>
      <c r="K64"/>
      <c r="L64"/>
      <c r="M64"/>
      <c r="N64"/>
      <c r="O64"/>
      <c r="P64"/>
      <c r="Q64"/>
      <c r="R64"/>
      <c r="S64"/>
      <c r="T64"/>
      <c r="U64"/>
      <c r="V64"/>
      <c r="W64"/>
      <c r="X64"/>
      <c r="Y64"/>
      <c r="Z64"/>
      <c r="AA64"/>
      <c r="AB64"/>
      <c r="AC64"/>
      <c r="AD64"/>
      <c r="AE64"/>
      <c r="AF64"/>
      <c r="AG64"/>
      <c r="AH64"/>
      <c r="AI64"/>
      <c r="AJ64"/>
      <c r="AK64"/>
      <c r="AL64"/>
      <c r="AM64"/>
      <c r="AN64"/>
      <c r="AO64"/>
      <c r="AP64"/>
      <c r="AQ64"/>
      <c r="AR64"/>
      <c r="AS64"/>
      <c r="AT64"/>
      <c r="AU64"/>
      <c r="AV64"/>
      <c r="AW64"/>
      <c r="AX64"/>
      <c r="AY64"/>
      <c r="AZ64" s="14"/>
    </row>
    <row r="65" spans="5:52" x14ac:dyDescent="0.2">
      <c r="E65" s="13"/>
      <c r="F65"/>
      <c r="G65"/>
      <c r="H65"/>
      <c r="I65"/>
      <c r="J65"/>
      <c r="K65"/>
      <c r="L65"/>
      <c r="M65"/>
      <c r="N65"/>
      <c r="O65"/>
      <c r="P65"/>
      <c r="Q65"/>
      <c r="R65"/>
      <c r="S65"/>
      <c r="T65"/>
      <c r="U65"/>
      <c r="V65"/>
      <c r="W65"/>
      <c r="X65"/>
      <c r="Y65"/>
      <c r="Z65"/>
      <c r="AA65"/>
      <c r="AB65"/>
      <c r="AC65"/>
      <c r="AD65"/>
      <c r="AE65"/>
      <c r="AF65"/>
      <c r="AG65"/>
      <c r="AH65"/>
      <c r="AI65"/>
      <c r="AJ65"/>
      <c r="AK65"/>
      <c r="AL65"/>
      <c r="AM65"/>
      <c r="AN65"/>
      <c r="AO65"/>
      <c r="AP65"/>
      <c r="AQ65"/>
      <c r="AR65"/>
      <c r="AS65"/>
      <c r="AT65"/>
      <c r="AU65"/>
      <c r="AV65"/>
      <c r="AW65"/>
      <c r="AX65"/>
      <c r="AY65"/>
      <c r="AZ65" s="14"/>
    </row>
    <row r="66" spans="5:52" x14ac:dyDescent="0.2">
      <c r="E66" s="13"/>
      <c r="F66"/>
      <c r="G66"/>
      <c r="H66"/>
      <c r="I66"/>
      <c r="J66"/>
      <c r="K66"/>
      <c r="L66"/>
      <c r="M66"/>
      <c r="N66"/>
      <c r="O66"/>
      <c r="P66"/>
      <c r="Q66"/>
      <c r="R66"/>
      <c r="S66"/>
      <c r="T66"/>
      <c r="U66"/>
      <c r="V66"/>
      <c r="W66"/>
      <c r="X66"/>
      <c r="Y66"/>
      <c r="Z66"/>
      <c r="AA66"/>
      <c r="AB66"/>
      <c r="AC66"/>
      <c r="AD66"/>
      <c r="AE66"/>
      <c r="AF66"/>
      <c r="AG66"/>
      <c r="AH66"/>
      <c r="AI66"/>
      <c r="AJ66"/>
      <c r="AK66"/>
      <c r="AL66"/>
      <c r="AM66"/>
      <c r="AN66"/>
      <c r="AO66"/>
      <c r="AP66"/>
      <c r="AQ66"/>
      <c r="AR66"/>
      <c r="AS66"/>
      <c r="AT66"/>
      <c r="AU66"/>
      <c r="AV66"/>
      <c r="AW66"/>
      <c r="AX66"/>
      <c r="AY66"/>
      <c r="AZ66" s="14"/>
    </row>
    <row r="67" spans="5:52" x14ac:dyDescent="0.2">
      <c r="E67" s="13"/>
      <c r="F67"/>
      <c r="G67"/>
      <c r="H67"/>
      <c r="I67"/>
      <c r="J67"/>
      <c r="K67"/>
      <c r="L67"/>
      <c r="M67"/>
      <c r="N67"/>
      <c r="O67"/>
      <c r="P67"/>
      <c r="Q67"/>
      <c r="R67"/>
      <c r="S67"/>
      <c r="T67"/>
      <c r="U67"/>
      <c r="V67"/>
      <c r="W67"/>
      <c r="X67"/>
      <c r="Y67"/>
      <c r="Z67"/>
      <c r="AA67"/>
      <c r="AB67"/>
      <c r="AC67"/>
      <c r="AD67"/>
      <c r="AE67"/>
      <c r="AF67"/>
      <c r="AG67"/>
      <c r="AH67"/>
      <c r="AI67"/>
      <c r="AJ67"/>
      <c r="AK67"/>
      <c r="AL67"/>
      <c r="AM67"/>
      <c r="AN67"/>
      <c r="AO67"/>
      <c r="AP67"/>
      <c r="AQ67"/>
      <c r="AR67"/>
      <c r="AS67"/>
      <c r="AT67"/>
      <c r="AU67"/>
      <c r="AV67"/>
      <c r="AW67"/>
      <c r="AX67"/>
      <c r="AY67"/>
      <c r="AZ67" s="14"/>
    </row>
    <row r="68" spans="5:52" x14ac:dyDescent="0.2">
      <c r="E68" s="13"/>
      <c r="F68"/>
      <c r="G68"/>
      <c r="H68"/>
      <c r="I68"/>
      <c r="J68"/>
      <c r="K68"/>
      <c r="L68"/>
      <c r="M68"/>
      <c r="N68"/>
      <c r="O68"/>
      <c r="P68"/>
      <c r="Q68"/>
      <c r="R68"/>
      <c r="S68"/>
      <c r="T68"/>
      <c r="U68"/>
      <c r="V68"/>
      <c r="W68"/>
      <c r="X68"/>
      <c r="Y68"/>
      <c r="Z68"/>
      <c r="AA68"/>
      <c r="AB68"/>
      <c r="AC68"/>
      <c r="AD68"/>
      <c r="AE68"/>
      <c r="AF68"/>
      <c r="AG68"/>
      <c r="AH68"/>
      <c r="AI68"/>
      <c r="AJ68"/>
      <c r="AK68"/>
      <c r="AL68"/>
      <c r="AM68"/>
      <c r="AN68"/>
      <c r="AO68"/>
      <c r="AP68"/>
      <c r="AQ68"/>
      <c r="AR68"/>
      <c r="AS68"/>
      <c r="AT68"/>
      <c r="AU68"/>
      <c r="AV68"/>
      <c r="AW68"/>
      <c r="AX68"/>
      <c r="AY68"/>
      <c r="AZ68" s="14"/>
    </row>
    <row r="69" spans="5:52" x14ac:dyDescent="0.2">
      <c r="E69" s="13"/>
      <c r="F69"/>
      <c r="G69"/>
      <c r="H69"/>
      <c r="I69"/>
      <c r="J69"/>
      <c r="K69"/>
      <c r="L69"/>
      <c r="M69"/>
      <c r="N69"/>
      <c r="O69"/>
      <c r="P69"/>
      <c r="Q69"/>
      <c r="R69"/>
      <c r="S69"/>
      <c r="T69"/>
      <c r="U69"/>
      <c r="V69"/>
      <c r="W69"/>
      <c r="X69"/>
      <c r="Y69"/>
      <c r="Z69"/>
      <c r="AA69"/>
      <c r="AB69"/>
      <c r="AC69"/>
      <c r="AD69"/>
      <c r="AE69"/>
      <c r="AF69"/>
      <c r="AG69"/>
      <c r="AH69"/>
      <c r="AI69"/>
      <c r="AJ69"/>
      <c r="AK69"/>
      <c r="AL69"/>
      <c r="AM69"/>
      <c r="AN69"/>
      <c r="AO69"/>
      <c r="AP69"/>
      <c r="AQ69"/>
      <c r="AR69"/>
      <c r="AS69"/>
      <c r="AT69"/>
      <c r="AU69"/>
      <c r="AV69"/>
      <c r="AW69"/>
      <c r="AX69"/>
      <c r="AY69"/>
      <c r="AZ69" s="14"/>
    </row>
    <row r="70" spans="5:52" x14ac:dyDescent="0.2">
      <c r="E70" s="13"/>
      <c r="F70"/>
      <c r="G70"/>
      <c r="H70"/>
      <c r="I70"/>
      <c r="J70"/>
      <c r="K70"/>
      <c r="L70"/>
      <c r="M70"/>
      <c r="N70"/>
      <c r="O70"/>
      <c r="P70"/>
      <c r="Q70"/>
      <c r="R70"/>
      <c r="S70"/>
      <c r="T70"/>
      <c r="U70"/>
      <c r="V70"/>
      <c r="W70"/>
      <c r="X70"/>
      <c r="Y70"/>
      <c r="Z70"/>
      <c r="AA70"/>
      <c r="AB70"/>
      <c r="AC70"/>
      <c r="AD70"/>
      <c r="AE70"/>
      <c r="AF70"/>
      <c r="AG70"/>
      <c r="AH70"/>
      <c r="AI70"/>
      <c r="AJ70"/>
      <c r="AK70"/>
      <c r="AL70"/>
      <c r="AM70"/>
      <c r="AN70"/>
      <c r="AO70"/>
      <c r="AP70"/>
      <c r="AQ70"/>
      <c r="AR70"/>
      <c r="AS70"/>
      <c r="AT70"/>
      <c r="AU70"/>
      <c r="AV70"/>
      <c r="AW70"/>
      <c r="AX70"/>
      <c r="AY70"/>
      <c r="AZ70" s="14"/>
    </row>
    <row r="71" spans="5:52" x14ac:dyDescent="0.2">
      <c r="E71" s="13"/>
      <c r="F71"/>
      <c r="G71"/>
      <c r="H71"/>
      <c r="I71"/>
      <c r="J71"/>
      <c r="K71"/>
      <c r="L71"/>
      <c r="M71"/>
      <c r="N71"/>
      <c r="O71"/>
      <c r="P71"/>
      <c r="Q71"/>
      <c r="R71"/>
      <c r="S71"/>
      <c r="T71"/>
      <c r="U71"/>
      <c r="V71"/>
      <c r="W71"/>
      <c r="X71"/>
      <c r="Y71"/>
      <c r="Z71"/>
      <c r="AA71"/>
      <c r="AB71"/>
      <c r="AC71"/>
      <c r="AD71"/>
      <c r="AE71"/>
      <c r="AF71"/>
      <c r="AG71"/>
      <c r="AH71"/>
      <c r="AI71"/>
      <c r="AJ71"/>
      <c r="AK71"/>
      <c r="AL71"/>
      <c r="AM71"/>
      <c r="AN71"/>
      <c r="AO71"/>
      <c r="AP71"/>
      <c r="AQ71"/>
      <c r="AR71"/>
      <c r="AS71"/>
      <c r="AT71"/>
      <c r="AU71"/>
      <c r="AV71"/>
      <c r="AW71"/>
      <c r="AX71"/>
      <c r="AY71"/>
      <c r="AZ71" s="14"/>
    </row>
    <row r="72" spans="5:52" x14ac:dyDescent="0.2">
      <c r="E72" s="13"/>
      <c r="F72"/>
      <c r="G72"/>
      <c r="H72"/>
      <c r="I72"/>
      <c r="J72"/>
      <c r="K72"/>
      <c r="L72"/>
      <c r="M72"/>
      <c r="N72"/>
      <c r="O72"/>
      <c r="P72"/>
      <c r="Q72"/>
      <c r="R72"/>
      <c r="S72"/>
      <c r="T72"/>
      <c r="U72"/>
      <c r="V72"/>
      <c r="W72"/>
      <c r="X72"/>
      <c r="Y72"/>
      <c r="Z72"/>
      <c r="AA72"/>
      <c r="AB72"/>
      <c r="AC72"/>
      <c r="AD72"/>
      <c r="AE72"/>
      <c r="AF72"/>
      <c r="AG72"/>
      <c r="AH72"/>
      <c r="AI72"/>
      <c r="AJ72"/>
      <c r="AK72"/>
      <c r="AL72"/>
      <c r="AM72"/>
      <c r="AN72"/>
      <c r="AO72"/>
      <c r="AP72"/>
      <c r="AQ72"/>
      <c r="AR72"/>
      <c r="AS72"/>
      <c r="AT72"/>
      <c r="AU72"/>
      <c r="AV72"/>
      <c r="AW72"/>
      <c r="AX72"/>
      <c r="AY72"/>
      <c r="AZ72" s="14"/>
    </row>
    <row r="73" spans="5:52" x14ac:dyDescent="0.2">
      <c r="E73" s="13"/>
      <c r="F73"/>
      <c r="G73"/>
      <c r="H73"/>
      <c r="I73"/>
      <c r="J73"/>
      <c r="K73"/>
      <c r="L73"/>
      <c r="M73"/>
      <c r="N73"/>
      <c r="O73"/>
      <c r="P73"/>
      <c r="Q73"/>
      <c r="R73"/>
      <c r="S73"/>
      <c r="T73"/>
      <c r="U73"/>
      <c r="V73"/>
      <c r="W73"/>
      <c r="X73"/>
      <c r="Y73"/>
      <c r="Z73"/>
      <c r="AA73"/>
      <c r="AB73"/>
      <c r="AC73"/>
      <c r="AD73"/>
      <c r="AE73"/>
      <c r="AF73"/>
      <c r="AG73"/>
      <c r="AH73"/>
      <c r="AI73"/>
      <c r="AJ73"/>
      <c r="AK73"/>
      <c r="AL73"/>
      <c r="AM73"/>
      <c r="AN73"/>
      <c r="AO73"/>
      <c r="AP73"/>
      <c r="AQ73"/>
      <c r="AR73"/>
      <c r="AS73"/>
      <c r="AT73"/>
      <c r="AU73"/>
      <c r="AV73"/>
      <c r="AW73"/>
      <c r="AX73"/>
      <c r="AY73"/>
      <c r="AZ73" s="14"/>
    </row>
    <row r="74" spans="5:52" x14ac:dyDescent="0.2">
      <c r="E74" s="13"/>
      <c r="F74"/>
      <c r="G74"/>
      <c r="H74"/>
      <c r="I74"/>
      <c r="J74"/>
      <c r="K74"/>
      <c r="L74"/>
      <c r="M74"/>
      <c r="N74"/>
      <c r="O74"/>
      <c r="P74"/>
      <c r="Q74"/>
      <c r="R74"/>
      <c r="S74"/>
      <c r="T74"/>
      <c r="U74"/>
      <c r="V74"/>
      <c r="W74"/>
      <c r="X74"/>
      <c r="Y74"/>
      <c r="Z74"/>
      <c r="AA74"/>
      <c r="AB74"/>
      <c r="AC74"/>
      <c r="AD74"/>
      <c r="AE74"/>
      <c r="AF74"/>
      <c r="AG74"/>
      <c r="AH74"/>
      <c r="AI74"/>
      <c r="AJ74"/>
      <c r="AK74"/>
      <c r="AL74"/>
      <c r="AM74"/>
      <c r="AN74"/>
      <c r="AO74"/>
      <c r="AP74"/>
      <c r="AQ74"/>
      <c r="AR74"/>
      <c r="AS74"/>
      <c r="AT74"/>
      <c r="AU74"/>
      <c r="AV74"/>
      <c r="AW74"/>
      <c r="AX74"/>
      <c r="AY74"/>
      <c r="AZ74" s="14"/>
    </row>
    <row r="75" spans="5:52" x14ac:dyDescent="0.2">
      <c r="E75" s="13"/>
      <c r="F75"/>
      <c r="G75"/>
      <c r="H75"/>
      <c r="I75"/>
      <c r="J75"/>
      <c r="K75"/>
      <c r="L75"/>
      <c r="M75"/>
      <c r="N75"/>
      <c r="O75"/>
      <c r="P75"/>
      <c r="Q75"/>
      <c r="R75"/>
      <c r="S75"/>
      <c r="T75"/>
      <c r="U75"/>
      <c r="V75"/>
      <c r="W75"/>
      <c r="X75"/>
      <c r="Y75"/>
      <c r="Z75"/>
      <c r="AA75"/>
      <c r="AB75"/>
      <c r="AC75"/>
      <c r="AD75"/>
      <c r="AE75"/>
      <c r="AF75"/>
      <c r="AG75"/>
      <c r="AH75"/>
      <c r="AI75"/>
      <c r="AJ75"/>
      <c r="AK75"/>
      <c r="AL75"/>
      <c r="AM75"/>
      <c r="AN75"/>
      <c r="AO75"/>
      <c r="AP75"/>
      <c r="AQ75"/>
      <c r="AR75"/>
      <c r="AS75"/>
      <c r="AT75"/>
      <c r="AU75"/>
      <c r="AV75"/>
      <c r="AW75"/>
      <c r="AX75"/>
      <c r="AY75"/>
      <c r="AZ75" s="14"/>
    </row>
    <row r="76" spans="5:52" x14ac:dyDescent="0.2">
      <c r="E76" s="13"/>
      <c r="F76"/>
      <c r="G76"/>
      <c r="H76"/>
      <c r="I76"/>
      <c r="J76"/>
      <c r="K76"/>
      <c r="L76"/>
      <c r="M76"/>
      <c r="N76"/>
      <c r="O76"/>
      <c r="P76"/>
      <c r="Q76"/>
      <c r="R76"/>
      <c r="S76"/>
      <c r="T76"/>
      <c r="U76"/>
      <c r="V76"/>
      <c r="W76"/>
      <c r="X76"/>
      <c r="Y76"/>
      <c r="Z76"/>
      <c r="AA76"/>
      <c r="AB76"/>
      <c r="AC76"/>
      <c r="AD76"/>
      <c r="AE76"/>
      <c r="AF76"/>
      <c r="AG76"/>
      <c r="AH76"/>
      <c r="AI76"/>
      <c r="AJ76"/>
      <c r="AK76"/>
      <c r="AL76"/>
      <c r="AM76"/>
      <c r="AN76"/>
      <c r="AO76"/>
      <c r="AP76"/>
      <c r="AQ76"/>
      <c r="AR76"/>
      <c r="AS76"/>
      <c r="AT76"/>
      <c r="AU76"/>
      <c r="AV76"/>
      <c r="AW76"/>
      <c r="AX76"/>
      <c r="AY76"/>
      <c r="AZ76" s="14"/>
    </row>
    <row r="77" spans="5:52" x14ac:dyDescent="0.2">
      <c r="E77" s="13"/>
      <c r="F77"/>
      <c r="G77"/>
      <c r="H77"/>
      <c r="I77"/>
      <c r="J77"/>
      <c r="K77"/>
      <c r="L77"/>
      <c r="M77"/>
      <c r="N77"/>
      <c r="O77"/>
      <c r="P77"/>
      <c r="Q77"/>
      <c r="R77"/>
      <c r="S77"/>
      <c r="T77"/>
      <c r="U77"/>
      <c r="V77"/>
      <c r="W77"/>
      <c r="X77"/>
      <c r="Y77"/>
      <c r="Z77"/>
      <c r="AA77"/>
      <c r="AB77"/>
      <c r="AC77"/>
      <c r="AD77"/>
      <c r="AE77"/>
      <c r="AF77"/>
      <c r="AG77"/>
      <c r="AH77"/>
      <c r="AI77"/>
      <c r="AJ77"/>
      <c r="AK77"/>
      <c r="AL77"/>
      <c r="AM77"/>
      <c r="AN77"/>
      <c r="AO77"/>
      <c r="AP77"/>
      <c r="AQ77"/>
      <c r="AR77"/>
      <c r="AS77"/>
      <c r="AT77"/>
      <c r="AU77"/>
      <c r="AV77"/>
      <c r="AW77"/>
      <c r="AX77"/>
      <c r="AY77"/>
      <c r="AZ77" s="14"/>
    </row>
    <row r="78" spans="5:52" x14ac:dyDescent="0.2">
      <c r="E78" s="13"/>
      <c r="F78"/>
      <c r="G78"/>
      <c r="H78"/>
      <c r="I78"/>
      <c r="J78"/>
      <c r="K78"/>
      <c r="L78"/>
      <c r="M78"/>
      <c r="N78"/>
      <c r="O78"/>
      <c r="P78"/>
      <c r="Q78"/>
      <c r="R78"/>
      <c r="S78"/>
      <c r="T78"/>
      <c r="U78"/>
      <c r="V78"/>
      <c r="W78"/>
      <c r="X78"/>
      <c r="Y78"/>
      <c r="Z78"/>
      <c r="AA78"/>
      <c r="AB78"/>
      <c r="AC78"/>
      <c r="AD78"/>
      <c r="AE78"/>
      <c r="AF78"/>
      <c r="AG78"/>
      <c r="AH78"/>
      <c r="AI78"/>
      <c r="AJ78"/>
      <c r="AK78"/>
      <c r="AL78"/>
      <c r="AM78"/>
      <c r="AN78"/>
      <c r="AO78"/>
      <c r="AP78"/>
      <c r="AQ78"/>
      <c r="AR78"/>
      <c r="AS78"/>
      <c r="AT78"/>
      <c r="AU78"/>
      <c r="AV78"/>
      <c r="AW78"/>
      <c r="AX78"/>
      <c r="AY78"/>
      <c r="AZ78" s="14"/>
    </row>
    <row r="79" spans="5:52" x14ac:dyDescent="0.2">
      <c r="E79" s="13"/>
      <c r="F79"/>
      <c r="G79"/>
      <c r="H79"/>
      <c r="I79"/>
      <c r="J79"/>
      <c r="K79"/>
      <c r="L79"/>
      <c r="M79"/>
      <c r="N79"/>
      <c r="O79"/>
      <c r="P79"/>
      <c r="Q79"/>
      <c r="R79"/>
      <c r="S79"/>
      <c r="T79"/>
      <c r="U79"/>
      <c r="V79"/>
      <c r="W79"/>
      <c r="X79"/>
      <c r="Y79"/>
      <c r="Z79"/>
      <c r="AA79"/>
      <c r="AB79"/>
      <c r="AC79"/>
      <c r="AD79"/>
      <c r="AE79"/>
      <c r="AF79"/>
      <c r="AG79"/>
      <c r="AH79"/>
      <c r="AI79"/>
      <c r="AJ79"/>
      <c r="AK79"/>
      <c r="AL79"/>
      <c r="AM79"/>
      <c r="AN79"/>
      <c r="AO79"/>
      <c r="AP79"/>
      <c r="AQ79"/>
      <c r="AR79"/>
      <c r="AS79"/>
      <c r="AT79"/>
      <c r="AU79"/>
      <c r="AV79"/>
      <c r="AW79"/>
      <c r="AX79"/>
      <c r="AY79"/>
      <c r="AZ79" s="14"/>
    </row>
    <row r="80" spans="5:52" x14ac:dyDescent="0.2">
      <c r="E80" s="13"/>
      <c r="F80"/>
      <c r="G80"/>
      <c r="H80"/>
      <c r="I80"/>
      <c r="J80"/>
      <c r="K80"/>
      <c r="L80"/>
      <c r="M80"/>
      <c r="N80"/>
      <c r="O80"/>
      <c r="P80"/>
      <c r="Q80"/>
      <c r="R80"/>
      <c r="S80"/>
      <c r="T80"/>
      <c r="U80"/>
      <c r="V80"/>
      <c r="W80"/>
      <c r="X80"/>
      <c r="Y80"/>
      <c r="Z80"/>
      <c r="AA80"/>
      <c r="AB80"/>
      <c r="AC80"/>
      <c r="AD80"/>
      <c r="AE80"/>
      <c r="AF80"/>
      <c r="AG80"/>
      <c r="AH80"/>
      <c r="AI80"/>
      <c r="AJ80"/>
      <c r="AK80"/>
      <c r="AL80"/>
      <c r="AM80"/>
      <c r="AN80"/>
      <c r="AO80"/>
      <c r="AP80"/>
      <c r="AQ80"/>
      <c r="AR80"/>
      <c r="AS80"/>
      <c r="AT80"/>
      <c r="AU80"/>
      <c r="AV80"/>
      <c r="AW80"/>
      <c r="AX80"/>
      <c r="AY80"/>
      <c r="AZ80" s="14"/>
    </row>
    <row r="81" spans="5:52" x14ac:dyDescent="0.2">
      <c r="E81" s="13"/>
      <c r="F81"/>
      <c r="G81"/>
      <c r="H81"/>
      <c r="I81"/>
      <c r="J81"/>
      <c r="K81"/>
      <c r="L81"/>
      <c r="M81"/>
      <c r="N81"/>
      <c r="O81"/>
      <c r="P81"/>
      <c r="Q81"/>
      <c r="R81"/>
      <c r="S81"/>
      <c r="T81"/>
      <c r="U81"/>
      <c r="V81"/>
      <c r="W81"/>
      <c r="X81"/>
      <c r="Y81"/>
      <c r="Z81"/>
      <c r="AA81"/>
      <c r="AB81"/>
      <c r="AC81"/>
      <c r="AD81"/>
      <c r="AE81"/>
      <c r="AF81"/>
      <c r="AG81"/>
      <c r="AH81"/>
      <c r="AI81"/>
      <c r="AJ81"/>
      <c r="AK81"/>
      <c r="AL81"/>
      <c r="AM81"/>
      <c r="AN81"/>
      <c r="AO81"/>
      <c r="AP81"/>
      <c r="AQ81"/>
      <c r="AR81"/>
      <c r="AS81"/>
      <c r="AT81"/>
      <c r="AU81"/>
      <c r="AV81"/>
      <c r="AW81"/>
      <c r="AX81"/>
      <c r="AY81"/>
      <c r="AZ81" s="14"/>
    </row>
    <row r="82" spans="5:52" x14ac:dyDescent="0.2">
      <c r="E82" s="13"/>
      <c r="F82"/>
      <c r="G82"/>
      <c r="H82"/>
      <c r="I82"/>
      <c r="J82"/>
      <c r="K82"/>
      <c r="L82"/>
      <c r="M82"/>
      <c r="N82"/>
      <c r="O82"/>
      <c r="P82"/>
      <c r="Q82"/>
      <c r="R82"/>
      <c r="S82"/>
      <c r="T82"/>
      <c r="U82"/>
      <c r="V82"/>
      <c r="W82"/>
      <c r="X82"/>
      <c r="Y82"/>
      <c r="Z82"/>
      <c r="AA82"/>
      <c r="AB82"/>
      <c r="AC82"/>
      <c r="AD82"/>
      <c r="AE82"/>
      <c r="AF82"/>
      <c r="AG82"/>
      <c r="AH82"/>
      <c r="AI82"/>
      <c r="AJ82"/>
      <c r="AK82"/>
      <c r="AL82"/>
      <c r="AM82"/>
      <c r="AN82"/>
      <c r="AO82"/>
      <c r="AP82"/>
      <c r="AQ82"/>
      <c r="AR82"/>
      <c r="AS82"/>
      <c r="AT82"/>
      <c r="AU82"/>
      <c r="AV82"/>
      <c r="AW82"/>
      <c r="AX82"/>
      <c r="AY82"/>
      <c r="AZ82" s="14"/>
    </row>
    <row r="83" spans="5:52" x14ac:dyDescent="0.2">
      <c r="E83" s="13"/>
      <c r="F83"/>
      <c r="G83"/>
      <c r="H83"/>
      <c r="I83"/>
      <c r="J83"/>
      <c r="K83"/>
      <c r="L83"/>
      <c r="M83"/>
      <c r="N83"/>
      <c r="O83"/>
      <c r="P83"/>
      <c r="Q83"/>
      <c r="R83"/>
      <c r="S83"/>
      <c r="T83"/>
      <c r="U83"/>
      <c r="V83"/>
      <c r="W83"/>
      <c r="X83"/>
      <c r="Y83"/>
      <c r="Z83"/>
      <c r="AA83"/>
      <c r="AB83"/>
      <c r="AC83"/>
      <c r="AD83"/>
      <c r="AE83"/>
      <c r="AF83"/>
      <c r="AG83"/>
      <c r="AH83"/>
      <c r="AI83"/>
      <c r="AJ83"/>
      <c r="AK83"/>
      <c r="AL83"/>
      <c r="AM83"/>
      <c r="AN83"/>
      <c r="AO83"/>
      <c r="AP83"/>
      <c r="AQ83"/>
      <c r="AR83"/>
      <c r="AS83"/>
      <c r="AT83"/>
      <c r="AU83"/>
      <c r="AV83"/>
      <c r="AW83"/>
      <c r="AX83"/>
      <c r="AY83"/>
      <c r="AZ83" s="14"/>
    </row>
    <row r="84" spans="5:52" x14ac:dyDescent="0.2">
      <c r="E84" s="13"/>
      <c r="F84"/>
      <c r="G84"/>
      <c r="H84"/>
      <c r="I84"/>
      <c r="J84"/>
      <c r="K84"/>
      <c r="L84"/>
      <c r="M84"/>
      <c r="N84"/>
      <c r="O84"/>
      <c r="P84"/>
      <c r="Q84"/>
      <c r="R84"/>
      <c r="S84"/>
      <c r="T84"/>
      <c r="U84"/>
      <c r="V84"/>
      <c r="W84"/>
      <c r="X84"/>
      <c r="Y84"/>
      <c r="Z84"/>
      <c r="AA84"/>
      <c r="AB84"/>
      <c r="AC84"/>
      <c r="AD84"/>
      <c r="AE84"/>
      <c r="AF84"/>
      <c r="AG84"/>
      <c r="AH84"/>
      <c r="AI84"/>
      <c r="AJ84"/>
      <c r="AK84"/>
      <c r="AL84"/>
      <c r="AM84"/>
      <c r="AN84"/>
      <c r="AO84"/>
      <c r="AP84"/>
      <c r="AQ84"/>
      <c r="AR84"/>
      <c r="AS84"/>
      <c r="AT84"/>
      <c r="AU84"/>
      <c r="AV84"/>
      <c r="AW84"/>
      <c r="AX84"/>
      <c r="AY84"/>
      <c r="AZ84" s="14"/>
    </row>
    <row r="85" spans="5:52" x14ac:dyDescent="0.2">
      <c r="E85" s="13"/>
      <c r="F85"/>
      <c r="G85"/>
      <c r="H85"/>
      <c r="I85"/>
      <c r="J85"/>
      <c r="K85"/>
      <c r="L85"/>
      <c r="M85"/>
      <c r="N85"/>
      <c r="O85"/>
      <c r="P85"/>
      <c r="Q85"/>
      <c r="R85"/>
      <c r="S85"/>
      <c r="T85"/>
      <c r="U85"/>
      <c r="V85"/>
      <c r="W85"/>
      <c r="X85"/>
      <c r="Y85"/>
      <c r="Z85"/>
      <c r="AA85"/>
      <c r="AB85"/>
      <c r="AC85"/>
      <c r="AD85"/>
      <c r="AE85"/>
      <c r="AF85"/>
      <c r="AG85"/>
      <c r="AH85"/>
      <c r="AI85"/>
      <c r="AJ85"/>
      <c r="AK85"/>
      <c r="AL85"/>
      <c r="AM85"/>
      <c r="AN85"/>
      <c r="AO85"/>
      <c r="AP85"/>
      <c r="AQ85"/>
      <c r="AR85"/>
      <c r="AS85"/>
      <c r="AT85"/>
      <c r="AU85"/>
      <c r="AV85"/>
      <c r="AW85"/>
      <c r="AX85"/>
      <c r="AY85"/>
      <c r="AZ85" s="14"/>
    </row>
    <row r="86" spans="5:52" x14ac:dyDescent="0.2">
      <c r="E86" s="13"/>
      <c r="F86"/>
      <c r="G86"/>
      <c r="H86"/>
      <c r="I86"/>
      <c r="J86"/>
      <c r="K86"/>
      <c r="L86"/>
      <c r="M86"/>
      <c r="N86"/>
      <c r="O86"/>
      <c r="P86"/>
      <c r="Q86"/>
      <c r="R86"/>
      <c r="S86"/>
      <c r="T86"/>
      <c r="U86"/>
      <c r="V86"/>
      <c r="W86"/>
      <c r="X86"/>
      <c r="Y86"/>
      <c r="Z86"/>
      <c r="AA86"/>
      <c r="AB86"/>
      <c r="AC86"/>
      <c r="AD86"/>
      <c r="AE86"/>
      <c r="AF86"/>
      <c r="AG86"/>
      <c r="AH86"/>
      <c r="AI86"/>
      <c r="AJ86"/>
      <c r="AK86"/>
      <c r="AL86"/>
      <c r="AM86"/>
      <c r="AN86"/>
      <c r="AO86"/>
      <c r="AP86"/>
      <c r="AQ86"/>
      <c r="AR86"/>
      <c r="AS86"/>
      <c r="AT86"/>
      <c r="AU86"/>
      <c r="AV86"/>
      <c r="AW86"/>
      <c r="AX86"/>
      <c r="AY86"/>
      <c r="AZ86" s="14"/>
    </row>
    <row r="87" spans="5:52" x14ac:dyDescent="0.2">
      <c r="E87" s="13"/>
      <c r="F87"/>
      <c r="G87"/>
      <c r="H87"/>
      <c r="I87"/>
      <c r="J87"/>
      <c r="K87"/>
      <c r="L87"/>
      <c r="M87"/>
      <c r="N87"/>
      <c r="O87"/>
      <c r="P87"/>
      <c r="Q87"/>
      <c r="R87"/>
      <c r="S87"/>
      <c r="T87"/>
      <c r="U87"/>
      <c r="V87"/>
      <c r="W87"/>
      <c r="X87"/>
      <c r="Y87"/>
      <c r="Z87"/>
      <c r="AA87"/>
      <c r="AB87"/>
      <c r="AC87"/>
      <c r="AD87"/>
      <c r="AE87"/>
      <c r="AF87"/>
      <c r="AG87"/>
      <c r="AH87"/>
      <c r="AI87"/>
      <c r="AJ87"/>
      <c r="AK87"/>
      <c r="AL87"/>
      <c r="AM87"/>
      <c r="AN87"/>
      <c r="AO87"/>
      <c r="AP87"/>
      <c r="AQ87"/>
      <c r="AR87"/>
      <c r="AS87"/>
      <c r="AT87"/>
      <c r="AU87"/>
      <c r="AV87"/>
      <c r="AW87"/>
      <c r="AX87"/>
      <c r="AY87"/>
      <c r="AZ87" s="14"/>
    </row>
    <row r="88" spans="5:52" x14ac:dyDescent="0.2">
      <c r="E88" s="13"/>
      <c r="F88"/>
      <c r="G88"/>
      <c r="H88"/>
      <c r="I88"/>
      <c r="J88"/>
      <c r="K88"/>
      <c r="L88"/>
      <c r="M88"/>
      <c r="N88"/>
      <c r="O88"/>
      <c r="P88"/>
      <c r="Q88"/>
      <c r="R88"/>
      <c r="S88"/>
      <c r="T88"/>
      <c r="U88"/>
      <c r="V88"/>
      <c r="W88"/>
      <c r="X88"/>
      <c r="Y88"/>
      <c r="Z88"/>
      <c r="AA88"/>
      <c r="AB88"/>
      <c r="AC88"/>
      <c r="AD88"/>
      <c r="AE88"/>
      <c r="AF88"/>
      <c r="AG88"/>
      <c r="AH88"/>
      <c r="AI88"/>
      <c r="AJ88"/>
      <c r="AK88"/>
      <c r="AL88"/>
      <c r="AM88"/>
      <c r="AN88"/>
      <c r="AO88"/>
      <c r="AP88"/>
      <c r="AQ88"/>
      <c r="AR88"/>
      <c r="AS88"/>
      <c r="AT88"/>
      <c r="AU88"/>
      <c r="AV88"/>
      <c r="AW88"/>
      <c r="AX88"/>
      <c r="AY88"/>
      <c r="AZ88" s="14"/>
    </row>
    <row r="89" spans="5:52" x14ac:dyDescent="0.2">
      <c r="E89" s="13"/>
      <c r="F89"/>
      <c r="G89"/>
      <c r="H89"/>
      <c r="I89"/>
      <c r="J89"/>
      <c r="K89"/>
      <c r="L89"/>
      <c r="M89"/>
      <c r="N89"/>
      <c r="O89"/>
      <c r="P89"/>
      <c r="Q89"/>
      <c r="R89"/>
      <c r="S89"/>
      <c r="T89"/>
      <c r="U89"/>
      <c r="V89"/>
      <c r="W89"/>
      <c r="X89"/>
      <c r="Y89"/>
      <c r="Z89"/>
      <c r="AA89"/>
      <c r="AB89"/>
      <c r="AC89"/>
      <c r="AD89"/>
      <c r="AE89"/>
      <c r="AF89"/>
      <c r="AG89"/>
      <c r="AH89"/>
      <c r="AI89"/>
      <c r="AJ89"/>
      <c r="AK89"/>
      <c r="AL89"/>
      <c r="AM89"/>
      <c r="AN89"/>
      <c r="AO89"/>
      <c r="AP89"/>
      <c r="AQ89"/>
      <c r="AR89"/>
      <c r="AS89"/>
      <c r="AT89"/>
      <c r="AU89"/>
      <c r="AV89"/>
      <c r="AW89"/>
      <c r="AX89"/>
      <c r="AY89"/>
      <c r="AZ89" s="14"/>
    </row>
    <row r="90" spans="5:52" x14ac:dyDescent="0.2">
      <c r="E90" s="13"/>
      <c r="F90"/>
      <c r="G90"/>
      <c r="H90"/>
      <c r="I90"/>
      <c r="J90"/>
      <c r="K90"/>
      <c r="L90"/>
      <c r="M90"/>
      <c r="N90"/>
      <c r="O90"/>
      <c r="P90"/>
      <c r="Q90"/>
      <c r="R90"/>
      <c r="S90"/>
      <c r="T90"/>
      <c r="U90"/>
      <c r="V90"/>
      <c r="W90"/>
      <c r="X90"/>
      <c r="Y90"/>
      <c r="Z90"/>
      <c r="AA90"/>
      <c r="AB90"/>
      <c r="AC90"/>
      <c r="AD90"/>
      <c r="AE90"/>
      <c r="AF90"/>
      <c r="AG90"/>
      <c r="AH90"/>
      <c r="AI90"/>
      <c r="AJ90"/>
      <c r="AK90"/>
      <c r="AL90"/>
      <c r="AM90"/>
      <c r="AN90"/>
      <c r="AO90"/>
      <c r="AP90"/>
      <c r="AQ90"/>
      <c r="AR90"/>
      <c r="AS90"/>
      <c r="AT90"/>
      <c r="AU90"/>
      <c r="AV90"/>
      <c r="AW90"/>
      <c r="AX90"/>
      <c r="AY90"/>
      <c r="AZ90" s="14"/>
    </row>
    <row r="91" spans="5:52" ht="16" thickBot="1" x14ac:dyDescent="0.25">
      <c r="E91" s="15"/>
      <c r="F91" s="16"/>
      <c r="G91" s="16"/>
      <c r="H91" s="16"/>
      <c r="I91" s="16"/>
      <c r="J91" s="16"/>
      <c r="K91" s="16"/>
      <c r="L91" s="16"/>
      <c r="M91" s="16"/>
      <c r="N91" s="16"/>
      <c r="O91" s="16"/>
      <c r="P91" s="16"/>
      <c r="Q91" s="16"/>
      <c r="R91" s="16"/>
      <c r="S91" s="16"/>
      <c r="T91" s="16"/>
      <c r="U91" s="16"/>
      <c r="V91" s="16"/>
      <c r="W91" s="16"/>
      <c r="X91" s="16"/>
      <c r="Y91" s="16"/>
      <c r="Z91" s="16"/>
      <c r="AA91" s="16"/>
      <c r="AB91" s="16"/>
      <c r="AC91" s="16"/>
      <c r="AD91" s="16"/>
      <c r="AE91" s="16"/>
      <c r="AF91" s="16"/>
      <c r="AG91" s="16"/>
      <c r="AH91" s="16"/>
      <c r="AI91" s="16"/>
      <c r="AJ91" s="16"/>
      <c r="AK91" s="16"/>
      <c r="AL91" s="16"/>
      <c r="AM91" s="16"/>
      <c r="AN91" s="16"/>
      <c r="AO91" s="16"/>
      <c r="AP91" s="16"/>
      <c r="AQ91" s="16"/>
      <c r="AR91" s="16"/>
      <c r="AS91" s="16"/>
      <c r="AT91" s="16"/>
      <c r="AU91" s="16"/>
      <c r="AV91" s="16"/>
      <c r="AW91" s="16"/>
      <c r="AX91" s="16"/>
      <c r="AY91" s="16"/>
      <c r="AZ91" s="17"/>
    </row>
  </sheetData>
  <conditionalFormatting sqref="B12:B41">
    <cfRule type="expression" dxfId="1" priority="1">
      <formula>A12=""</formula>
    </cfRule>
  </conditionalFormatting>
  <pageMargins left="0.7" right="0.7" top="0.75" bottom="0.75" header="0.3" footer="0.3"/>
  <pageSetup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2223E3-CA4A-450A-91B0-3ECFC3741DDC}">
  <sheetPr>
    <tabColor theme="8" tint="0.39997558519241921"/>
  </sheetPr>
  <dimension ref="A1:Q65"/>
  <sheetViews>
    <sheetView topLeftCell="C1" zoomScale="85" zoomScaleNormal="85" workbookViewId="0">
      <selection activeCell="R20" sqref="R20"/>
    </sheetView>
  </sheetViews>
  <sheetFormatPr baseColWidth="10" defaultColWidth="9.1640625" defaultRowHeight="15" x14ac:dyDescent="0.2"/>
  <cols>
    <col min="1" max="1" width="32.5" style="5" customWidth="1"/>
    <col min="2" max="2" width="30.33203125" style="5" customWidth="1"/>
    <col min="3" max="3" width="23.83203125" style="5" customWidth="1"/>
    <col min="4" max="4" width="25.5" style="5" customWidth="1"/>
    <col min="5" max="5" width="31" style="5" customWidth="1"/>
    <col min="6" max="6" width="27.83203125" style="5" customWidth="1"/>
    <col min="7" max="7" width="27.5" style="5" customWidth="1"/>
    <col min="8" max="8" width="28.6640625" style="5" customWidth="1"/>
    <col min="9" max="9" width="30.83203125" style="5" customWidth="1"/>
    <col min="10" max="10" width="30.33203125" style="5" customWidth="1"/>
    <col min="11" max="11" width="26.5" style="5" customWidth="1"/>
    <col min="12" max="12" width="21.1640625" style="5" customWidth="1"/>
    <col min="13" max="13" width="19.5" style="5" customWidth="1"/>
    <col min="14" max="14" width="21" style="5" customWidth="1"/>
    <col min="15" max="15" width="19" style="5" customWidth="1"/>
    <col min="16" max="16" width="19.5" style="5" customWidth="1"/>
    <col min="17" max="17" width="25.6640625" style="5" customWidth="1"/>
    <col min="18" max="18" width="18.1640625" style="5" customWidth="1"/>
    <col min="19" max="19" width="11" style="5" customWidth="1"/>
    <col min="20" max="20" width="19.83203125" style="5" customWidth="1"/>
    <col min="21" max="21" width="25.1640625" style="5" customWidth="1"/>
    <col min="22" max="16384" width="9.1640625" style="5"/>
  </cols>
  <sheetData>
    <row r="1" spans="1:17" ht="21" thickBot="1" x14ac:dyDescent="0.3">
      <c r="A1" s="96" t="s">
        <v>221</v>
      </c>
    </row>
    <row r="2" spans="1:17" ht="16" thickTop="1" x14ac:dyDescent="0.2">
      <c r="A2" s="152" t="s">
        <v>162</v>
      </c>
      <c r="B2" s="152"/>
      <c r="C2" s="152"/>
      <c r="D2" s="152"/>
      <c r="E2" s="152"/>
      <c r="F2" s="152"/>
      <c r="G2" s="152"/>
      <c r="H2" s="152"/>
      <c r="I2" s="152"/>
      <c r="J2" s="152"/>
    </row>
    <row r="3" spans="1:17" x14ac:dyDescent="0.2">
      <c r="A3" s="5" t="s">
        <v>205</v>
      </c>
    </row>
    <row r="4" spans="1:17" x14ac:dyDescent="0.2">
      <c r="A4" s="97" t="s">
        <v>243</v>
      </c>
    </row>
    <row r="5" spans="1:17" x14ac:dyDescent="0.2">
      <c r="A5" s="110" t="s">
        <v>4</v>
      </c>
      <c r="B5" s="113" t="s">
        <v>7</v>
      </c>
      <c r="C5" s="113" t="s">
        <v>8</v>
      </c>
      <c r="D5" s="113" t="s">
        <v>9</v>
      </c>
      <c r="E5" s="113" t="s">
        <v>10</v>
      </c>
      <c r="F5" s="113" t="s">
        <v>11</v>
      </c>
      <c r="G5" s="113" t="s">
        <v>12</v>
      </c>
      <c r="H5" s="113" t="s">
        <v>263</v>
      </c>
      <c r="I5" s="113" t="s">
        <v>14</v>
      </c>
      <c r="J5" s="113" t="s">
        <v>13</v>
      </c>
      <c r="K5" s="113" t="s">
        <v>20</v>
      </c>
      <c r="L5" s="113" t="str">
        <f>'Other Benefit 1'!B7</f>
        <v>Other Benefit 1</v>
      </c>
      <c r="M5" s="113" t="str">
        <f>'Other Benefit 2'!B7</f>
        <v>Other Benefit 2</v>
      </c>
      <c r="N5" s="113" t="str">
        <f>'Other Benefit 3'!B7</f>
        <v>Other Benefit 3</v>
      </c>
      <c r="O5" s="113" t="str">
        <f>'Other Benefit 4'!B11</f>
        <v>Other Benefit 4</v>
      </c>
      <c r="P5" s="113" t="s">
        <v>19</v>
      </c>
      <c r="Q5" s="107" t="s">
        <v>0</v>
      </c>
    </row>
    <row r="6" spans="1:17" x14ac:dyDescent="0.2">
      <c r="A6" s="6">
        <f>'Project Information'!$B$9</f>
        <v>2028</v>
      </c>
      <c r="B6" s="7">
        <f>'Operations and Maintenance'!D8</f>
        <v>23448</v>
      </c>
      <c r="C6" s="7">
        <f>Safety!D22</f>
        <v>5339504.5</v>
      </c>
      <c r="D6" s="7">
        <f>'Travel Time Savings'!D20</f>
        <v>312148.27080202883</v>
      </c>
      <c r="E6" s="7">
        <f>'Vehicle Operating Cost Savings'!D26</f>
        <v>0</v>
      </c>
      <c r="F6" s="21">
        <f>'Emissions Reduction'!S33</f>
        <v>0</v>
      </c>
      <c r="G6" s="21">
        <f>'Emissions Reduction'!T33</f>
        <v>0</v>
      </c>
      <c r="H6" s="21">
        <f>'Other Highway Use Externalities'!B20</f>
        <v>0</v>
      </c>
      <c r="I6" s="7">
        <f>'Amenity Benefits'!B11</f>
        <v>218881.34181818183</v>
      </c>
      <c r="J6" s="7">
        <f>'Health Benefits'!B15</f>
        <v>1605182.4000000001</v>
      </c>
      <c r="K6" s="7">
        <f>'Residual Value'!B23</f>
        <v>0</v>
      </c>
      <c r="L6" s="7">
        <f>'Other Benefit 1'!B8</f>
        <v>0</v>
      </c>
      <c r="M6" s="7">
        <f>'Other Benefit 2'!B8</f>
        <v>0</v>
      </c>
      <c r="N6" s="7">
        <f>'Other Benefit 3'!B8</f>
        <v>0</v>
      </c>
      <c r="O6" s="7">
        <f>'Other Benefit 4'!B12</f>
        <v>0</v>
      </c>
      <c r="P6" s="157">
        <f>SUM(C6:O6)-B6</f>
        <v>7452268.5126202106</v>
      </c>
      <c r="Q6" s="8">
        <f>IFERROR(((P6-G6)/(1.031)^(A6-Overview!$B$22))+((G6)/(1.02)^(A6-Overview!$B$22)),0)</f>
        <v>6204924.5198236695</v>
      </c>
    </row>
    <row r="7" spans="1:17" x14ac:dyDescent="0.2">
      <c r="A7" s="1">
        <f>IF(A6&lt;'Project Information'!B$11,A6+1,"")</f>
        <v>2029</v>
      </c>
      <c r="B7" s="7">
        <f>'Operations and Maintenance'!D9</f>
        <v>23448</v>
      </c>
      <c r="C7" s="7">
        <f>Safety!D23</f>
        <v>5339504.5</v>
      </c>
      <c r="D7" s="7">
        <f>'Travel Time Savings'!D21</f>
        <v>312148.27080202883</v>
      </c>
      <c r="E7" s="7">
        <f>'Vehicle Operating Cost Savings'!D27</f>
        <v>0</v>
      </c>
      <c r="F7" s="21">
        <f>'Emissions Reduction'!S34</f>
        <v>0</v>
      </c>
      <c r="G7" s="21">
        <f>'Emissions Reduction'!T34</f>
        <v>0</v>
      </c>
      <c r="H7" s="21">
        <f>'Other Highway Use Externalities'!B21</f>
        <v>0</v>
      </c>
      <c r="I7" s="7">
        <f>'Amenity Benefits'!B12</f>
        <v>218881.34181818183</v>
      </c>
      <c r="J7" s="7">
        <f>'Health Benefits'!B16</f>
        <v>1605182.4000000001</v>
      </c>
      <c r="K7" s="7">
        <f>'Residual Value'!B24</f>
        <v>0</v>
      </c>
      <c r="L7" s="7">
        <f>'Other Benefit 1'!B9</f>
        <v>0</v>
      </c>
      <c r="M7" s="7">
        <f>'Other Benefit 2'!B9</f>
        <v>0</v>
      </c>
      <c r="N7" s="7">
        <f>'Other Benefit 3'!B9</f>
        <v>0</v>
      </c>
      <c r="O7" s="7">
        <f>'Other Benefit 4'!B13</f>
        <v>0</v>
      </c>
      <c r="P7" s="157">
        <f t="shared" ref="P7:P35" si="0">SUM(C7:O7)-B7</f>
        <v>7452268.5126202106</v>
      </c>
      <c r="Q7" s="8">
        <f>IFERROR(((P7-G7)/(1.031)^(A7-Overview!$B$22))+((G7)/(1.02)^(A7-Overview!$B$22)),0)</f>
        <v>6018355.4993440062</v>
      </c>
    </row>
    <row r="8" spans="1:17" x14ac:dyDescent="0.2">
      <c r="A8" s="1">
        <f>IF(A7&lt;'Project Information'!B$11,A7+1,"")</f>
        <v>2030</v>
      </c>
      <c r="B8" s="7">
        <f>'Operations and Maintenance'!D10</f>
        <v>23448</v>
      </c>
      <c r="C8" s="7">
        <f>Safety!D24</f>
        <v>5339504.5</v>
      </c>
      <c r="D8" s="7">
        <f>'Travel Time Savings'!D22</f>
        <v>312148.27080202883</v>
      </c>
      <c r="E8" s="7">
        <f>'Vehicle Operating Cost Savings'!D28</f>
        <v>0</v>
      </c>
      <c r="F8" s="21">
        <f>'Emissions Reduction'!S35</f>
        <v>0</v>
      </c>
      <c r="G8" s="21">
        <f>'Emissions Reduction'!T35</f>
        <v>0</v>
      </c>
      <c r="H8" s="21">
        <f>'Other Highway Use Externalities'!B22</f>
        <v>0</v>
      </c>
      <c r="I8" s="7">
        <f>'Amenity Benefits'!B13</f>
        <v>218881.34181818183</v>
      </c>
      <c r="J8" s="7">
        <f>'Health Benefits'!B17</f>
        <v>1605182.4000000001</v>
      </c>
      <c r="K8" s="7">
        <f>'Residual Value'!B25</f>
        <v>0</v>
      </c>
      <c r="L8" s="7">
        <f>'Other Benefit 1'!B10</f>
        <v>0</v>
      </c>
      <c r="M8" s="7">
        <f>'Other Benefit 2'!B10</f>
        <v>0</v>
      </c>
      <c r="N8" s="7">
        <f>'Other Benefit 3'!B10</f>
        <v>0</v>
      </c>
      <c r="O8" s="7">
        <f>'Other Benefit 4'!B14</f>
        <v>0</v>
      </c>
      <c r="P8" s="157">
        <f t="shared" si="0"/>
        <v>7452268.5126202106</v>
      </c>
      <c r="Q8" s="8">
        <f>IFERROR(((P8-G8)/(1.031)^(A8-Overview!$B$22))+((G8)/(1.02)^(A8-Overview!$B$22)),0)</f>
        <v>5837396.2166285217</v>
      </c>
    </row>
    <row r="9" spans="1:17" x14ac:dyDescent="0.2">
      <c r="A9" s="1">
        <f>IF(A8&lt;'Project Information'!B$11,A8+1,"")</f>
        <v>2031</v>
      </c>
      <c r="B9" s="7">
        <f>'Operations and Maintenance'!D11</f>
        <v>23448</v>
      </c>
      <c r="C9" s="7">
        <f>Safety!D25</f>
        <v>5339504.5</v>
      </c>
      <c r="D9" s="7">
        <f>'Travel Time Savings'!D23</f>
        <v>312148.27080202883</v>
      </c>
      <c r="E9" s="7">
        <f>'Vehicle Operating Cost Savings'!D29</f>
        <v>0</v>
      </c>
      <c r="F9" s="21">
        <f>'Emissions Reduction'!S36</f>
        <v>0</v>
      </c>
      <c r="G9" s="21">
        <f>'Emissions Reduction'!T36</f>
        <v>0</v>
      </c>
      <c r="H9" s="21">
        <f>'Other Highway Use Externalities'!B23</f>
        <v>0</v>
      </c>
      <c r="I9" s="7">
        <f>'Amenity Benefits'!B14</f>
        <v>218881.34181818183</v>
      </c>
      <c r="J9" s="7">
        <f>'Health Benefits'!B18</f>
        <v>1605182.4000000001</v>
      </c>
      <c r="K9" s="7">
        <f>'Residual Value'!B26</f>
        <v>0</v>
      </c>
      <c r="L9" s="7">
        <f>'Other Benefit 1'!B11</f>
        <v>0</v>
      </c>
      <c r="M9" s="7">
        <f>'Other Benefit 2'!B11</f>
        <v>0</v>
      </c>
      <c r="N9" s="7">
        <f>'Other Benefit 3'!B11</f>
        <v>0</v>
      </c>
      <c r="O9" s="7">
        <f>'Other Benefit 4'!B15</f>
        <v>0</v>
      </c>
      <c r="P9" s="157">
        <f t="shared" si="0"/>
        <v>7452268.5126202106</v>
      </c>
      <c r="Q9" s="8">
        <f>IFERROR(((P9-G9)/(1.031)^(A9-Overview!$B$22))+((G9)/(1.02)^(A9-Overview!$B$22)),0)</f>
        <v>5661877.9986697603</v>
      </c>
    </row>
    <row r="10" spans="1:17" x14ac:dyDescent="0.2">
      <c r="A10" s="1">
        <f>IF(A9&lt;'Project Information'!B$11,A9+1,"")</f>
        <v>2032</v>
      </c>
      <c r="B10" s="7">
        <f>'Operations and Maintenance'!D12</f>
        <v>23448</v>
      </c>
      <c r="C10" s="7">
        <f>Safety!D26</f>
        <v>5339504.5</v>
      </c>
      <c r="D10" s="7">
        <f>'Travel Time Savings'!D24</f>
        <v>312148.27080202883</v>
      </c>
      <c r="E10" s="7">
        <f>'Vehicle Operating Cost Savings'!D30</f>
        <v>0</v>
      </c>
      <c r="F10" s="21">
        <f>'Emissions Reduction'!S37</f>
        <v>0</v>
      </c>
      <c r="G10" s="21">
        <f>'Emissions Reduction'!T37</f>
        <v>0</v>
      </c>
      <c r="H10" s="21">
        <f>'Other Highway Use Externalities'!B24</f>
        <v>0</v>
      </c>
      <c r="I10" s="7">
        <f>'Amenity Benefits'!B15</f>
        <v>218881.34181818183</v>
      </c>
      <c r="J10" s="7">
        <f>'Health Benefits'!B19</f>
        <v>1605182.4000000001</v>
      </c>
      <c r="K10" s="7">
        <f>'Residual Value'!B27</f>
        <v>0</v>
      </c>
      <c r="L10" s="7">
        <f>'Other Benefit 1'!B12</f>
        <v>0</v>
      </c>
      <c r="M10" s="7">
        <f>'Other Benefit 2'!B12</f>
        <v>0</v>
      </c>
      <c r="N10" s="7">
        <f>'Other Benefit 3'!B12</f>
        <v>0</v>
      </c>
      <c r="O10" s="7">
        <f>'Other Benefit 4'!B16</f>
        <v>0</v>
      </c>
      <c r="P10" s="157">
        <f t="shared" si="0"/>
        <v>7452268.5126202106</v>
      </c>
      <c r="Q10" s="8">
        <f>IFERROR(((P10-G10)/(1.031)^(A10-Overview!$B$22))+((G10)/(1.02)^(A10-Overview!$B$22)),0)</f>
        <v>5491637.2441025805</v>
      </c>
    </row>
    <row r="11" spans="1:17" x14ac:dyDescent="0.2">
      <c r="A11" s="1">
        <f>IF(A10&lt;'Project Information'!B$11,A10+1,"")</f>
        <v>2033</v>
      </c>
      <c r="B11" s="7">
        <f>'Operations and Maintenance'!D13</f>
        <v>23448</v>
      </c>
      <c r="C11" s="7">
        <f>Safety!D27</f>
        <v>5339504.5</v>
      </c>
      <c r="D11" s="7">
        <f>'Travel Time Savings'!D25</f>
        <v>312148.27080202883</v>
      </c>
      <c r="E11" s="7">
        <f>'Vehicle Operating Cost Savings'!D31</f>
        <v>0</v>
      </c>
      <c r="F11" s="21">
        <f>'Emissions Reduction'!S38</f>
        <v>0</v>
      </c>
      <c r="G11" s="21">
        <f>'Emissions Reduction'!T38</f>
        <v>0</v>
      </c>
      <c r="H11" s="21">
        <f>'Other Highway Use Externalities'!B25</f>
        <v>0</v>
      </c>
      <c r="I11" s="7">
        <f>'Amenity Benefits'!B16</f>
        <v>218881.34181818183</v>
      </c>
      <c r="J11" s="7">
        <f>'Health Benefits'!B20</f>
        <v>1605182.4000000001</v>
      </c>
      <c r="K11" s="7">
        <f>'Residual Value'!B28</f>
        <v>0</v>
      </c>
      <c r="L11" s="7">
        <f>'Other Benefit 1'!B13</f>
        <v>0</v>
      </c>
      <c r="M11" s="7">
        <f>'Other Benefit 2'!B13</f>
        <v>0</v>
      </c>
      <c r="N11" s="7">
        <f>'Other Benefit 3'!B13</f>
        <v>0</v>
      </c>
      <c r="O11" s="7">
        <f>'Other Benefit 4'!B17</f>
        <v>0</v>
      </c>
      <c r="P11" s="157">
        <f t="shared" si="0"/>
        <v>7452268.5126202106</v>
      </c>
      <c r="Q11" s="8">
        <f>IFERROR(((P11-G11)/(1.031)^(A11-Overview!$B$22))+((G11)/(1.02)^(A11-Overview!$B$22)),0)</f>
        <v>5326515.270710554</v>
      </c>
    </row>
    <row r="12" spans="1:17" x14ac:dyDescent="0.2">
      <c r="A12" s="1">
        <f>IF(A11&lt;'Project Information'!B$11,A11+1,"")</f>
        <v>2034</v>
      </c>
      <c r="B12" s="7">
        <f>'Operations and Maintenance'!D14</f>
        <v>23448</v>
      </c>
      <c r="C12" s="7">
        <f>Safety!D28</f>
        <v>5339504.5</v>
      </c>
      <c r="D12" s="7">
        <f>'Travel Time Savings'!D26</f>
        <v>312148.27080202883</v>
      </c>
      <c r="E12" s="7">
        <f>'Vehicle Operating Cost Savings'!D32</f>
        <v>0</v>
      </c>
      <c r="F12" s="21">
        <f>'Emissions Reduction'!S39</f>
        <v>0</v>
      </c>
      <c r="G12" s="21">
        <f>'Emissions Reduction'!T39</f>
        <v>0</v>
      </c>
      <c r="H12" s="21">
        <f>'Other Highway Use Externalities'!B26</f>
        <v>0</v>
      </c>
      <c r="I12" s="7">
        <f>'Amenity Benefits'!B17</f>
        <v>218881.34181818183</v>
      </c>
      <c r="J12" s="7">
        <f>'Health Benefits'!B21</f>
        <v>1605182.4000000001</v>
      </c>
      <c r="K12" s="7">
        <f>'Residual Value'!B29</f>
        <v>0</v>
      </c>
      <c r="L12" s="7">
        <f>'Other Benefit 1'!B14</f>
        <v>0</v>
      </c>
      <c r="M12" s="7">
        <f>'Other Benefit 2'!B14</f>
        <v>0</v>
      </c>
      <c r="N12" s="7">
        <f>'Other Benefit 3'!B14</f>
        <v>0</v>
      </c>
      <c r="O12" s="7">
        <f>'Other Benefit 4'!B18</f>
        <v>0</v>
      </c>
      <c r="P12" s="157">
        <f t="shared" si="0"/>
        <v>7452268.5126202106</v>
      </c>
      <c r="Q12" s="8">
        <f>IFERROR(((P12-G12)/(1.031)^(A12-Overview!$B$22))+((G12)/(1.02)^(A12-Overview!$B$22)),0)</f>
        <v>5166358.1675175102</v>
      </c>
    </row>
    <row r="13" spans="1:17" x14ac:dyDescent="0.2">
      <c r="A13" s="1">
        <f>IF(A12&lt;'Project Information'!B$11,A12+1,"")</f>
        <v>2035</v>
      </c>
      <c r="B13" s="7">
        <f>'Operations and Maintenance'!D15</f>
        <v>23448</v>
      </c>
      <c r="C13" s="7">
        <f>Safety!D29</f>
        <v>5339504.5</v>
      </c>
      <c r="D13" s="7">
        <f>'Travel Time Savings'!D27</f>
        <v>312148.27080202883</v>
      </c>
      <c r="E13" s="7">
        <f>'Vehicle Operating Cost Savings'!D33</f>
        <v>0</v>
      </c>
      <c r="F13" s="21">
        <f>'Emissions Reduction'!S40</f>
        <v>0</v>
      </c>
      <c r="G13" s="21">
        <f>'Emissions Reduction'!T40</f>
        <v>0</v>
      </c>
      <c r="H13" s="21">
        <f>'Other Highway Use Externalities'!B27</f>
        <v>0</v>
      </c>
      <c r="I13" s="7">
        <f>'Amenity Benefits'!B18</f>
        <v>218881.34181818183</v>
      </c>
      <c r="J13" s="7">
        <f>'Health Benefits'!B22</f>
        <v>1605182.4000000001</v>
      </c>
      <c r="K13" s="7">
        <f>'Residual Value'!B30</f>
        <v>0</v>
      </c>
      <c r="L13" s="7">
        <f>'Other Benefit 1'!B15</f>
        <v>0</v>
      </c>
      <c r="M13" s="7">
        <f>'Other Benefit 2'!B15</f>
        <v>0</v>
      </c>
      <c r="N13" s="7">
        <f>'Other Benefit 3'!B15</f>
        <v>0</v>
      </c>
      <c r="O13" s="7">
        <f>'Other Benefit 4'!B19</f>
        <v>0</v>
      </c>
      <c r="P13" s="157">
        <f>SUM(C13:O13)-B13</f>
        <v>7452268.5126202106</v>
      </c>
      <c r="Q13" s="8">
        <f>IFERROR(((P13-G13)/(1.031)^(A13-Overview!$B$22))+((G13)/(1.02)^(A13-Overview!$B$22)),0)</f>
        <v>5011016.6513263928</v>
      </c>
    </row>
    <row r="14" spans="1:17" x14ac:dyDescent="0.2">
      <c r="A14" s="1">
        <f>IF(A13&lt;'Project Information'!B$11,A13+1,"")</f>
        <v>2036</v>
      </c>
      <c r="B14" s="7">
        <f>'Operations and Maintenance'!D16</f>
        <v>23448</v>
      </c>
      <c r="C14" s="7">
        <f>Safety!D30</f>
        <v>5339504.5</v>
      </c>
      <c r="D14" s="7">
        <f>'Travel Time Savings'!D28</f>
        <v>312148.27080202883</v>
      </c>
      <c r="E14" s="7">
        <f>'Vehicle Operating Cost Savings'!D34</f>
        <v>0</v>
      </c>
      <c r="F14" s="21">
        <f>'Emissions Reduction'!S41</f>
        <v>0</v>
      </c>
      <c r="G14" s="21">
        <f>'Emissions Reduction'!T41</f>
        <v>0</v>
      </c>
      <c r="H14" s="21">
        <f>'Other Highway Use Externalities'!B28</f>
        <v>0</v>
      </c>
      <c r="I14" s="7">
        <f>'Amenity Benefits'!B19</f>
        <v>218881.34181818183</v>
      </c>
      <c r="J14" s="7">
        <f>'Health Benefits'!B23</f>
        <v>1605182.4000000001</v>
      </c>
      <c r="K14" s="7">
        <f>'Residual Value'!B31</f>
        <v>0</v>
      </c>
      <c r="L14" s="7">
        <f>'Other Benefit 1'!B16</f>
        <v>0</v>
      </c>
      <c r="M14" s="7">
        <f>'Other Benefit 2'!B16</f>
        <v>0</v>
      </c>
      <c r="N14" s="7">
        <f>'Other Benefit 3'!B16</f>
        <v>0</v>
      </c>
      <c r="O14" s="7">
        <f>'Other Benefit 4'!B20</f>
        <v>0</v>
      </c>
      <c r="P14" s="157">
        <f t="shared" si="0"/>
        <v>7452268.5126202106</v>
      </c>
      <c r="Q14" s="8">
        <f>IFERROR(((P14-G14)/(1.031)^(A14-Overview!$B$22))+((G14)/(1.02)^(A14-Overview!$B$22)),0)</f>
        <v>4860345.9275716711</v>
      </c>
    </row>
    <row r="15" spans="1:17" x14ac:dyDescent="0.2">
      <c r="A15" s="1">
        <f>IF(A14&lt;'Project Information'!B$11,A14+1,"")</f>
        <v>2037</v>
      </c>
      <c r="B15" s="7">
        <f>'Operations and Maintenance'!D17</f>
        <v>23448</v>
      </c>
      <c r="C15" s="7">
        <f>Safety!D31</f>
        <v>5339504.5</v>
      </c>
      <c r="D15" s="7">
        <f>'Travel Time Savings'!D29</f>
        <v>312148.27080202883</v>
      </c>
      <c r="E15" s="7">
        <f>'Vehicle Operating Cost Savings'!D35</f>
        <v>0</v>
      </c>
      <c r="F15" s="21">
        <f>'Emissions Reduction'!S42</f>
        <v>0</v>
      </c>
      <c r="G15" s="21">
        <f>'Emissions Reduction'!T42</f>
        <v>0</v>
      </c>
      <c r="H15" s="21">
        <f>'Other Highway Use Externalities'!B29</f>
        <v>0</v>
      </c>
      <c r="I15" s="7">
        <f>'Amenity Benefits'!B20</f>
        <v>218881.34181818183</v>
      </c>
      <c r="J15" s="7">
        <f>'Health Benefits'!B24</f>
        <v>1605182.4000000001</v>
      </c>
      <c r="K15" s="7">
        <f>'Residual Value'!B32</f>
        <v>0</v>
      </c>
      <c r="L15" s="7">
        <f>'Other Benefit 1'!B17</f>
        <v>0</v>
      </c>
      <c r="M15" s="7">
        <f>'Other Benefit 2'!B17</f>
        <v>0</v>
      </c>
      <c r="N15" s="7">
        <f>'Other Benefit 3'!B17</f>
        <v>0</v>
      </c>
      <c r="O15" s="7">
        <f>'Other Benefit 4'!B21</f>
        <v>0</v>
      </c>
      <c r="P15" s="157">
        <f t="shared" si="0"/>
        <v>7452268.5126202106</v>
      </c>
      <c r="Q15" s="8">
        <f>IFERROR(((P15-G15)/(1.031)^(A15-Overview!$B$22))+((G15)/(1.02)^(A15-Overview!$B$22)),0)</f>
        <v>4714205.5553556466</v>
      </c>
    </row>
    <row r="16" spans="1:17" x14ac:dyDescent="0.2">
      <c r="A16" s="1">
        <f>IF(A15&lt;'Project Information'!B$11,A15+1,"")</f>
        <v>2038</v>
      </c>
      <c r="B16" s="7">
        <f>'Operations and Maintenance'!D18</f>
        <v>23448</v>
      </c>
      <c r="C16" s="7">
        <f>Safety!D32</f>
        <v>5339504.5</v>
      </c>
      <c r="D16" s="7">
        <f>'Travel Time Savings'!D30</f>
        <v>312148.27080202883</v>
      </c>
      <c r="E16" s="7">
        <f>'Vehicle Operating Cost Savings'!D36</f>
        <v>0</v>
      </c>
      <c r="F16" s="21">
        <f>'Emissions Reduction'!S43</f>
        <v>0</v>
      </c>
      <c r="G16" s="21">
        <f>'Emissions Reduction'!T43</f>
        <v>0</v>
      </c>
      <c r="H16" s="21">
        <f>'Other Highway Use Externalities'!B30</f>
        <v>0</v>
      </c>
      <c r="I16" s="7">
        <f>'Amenity Benefits'!B21</f>
        <v>218881.34181818183</v>
      </c>
      <c r="J16" s="7">
        <f>'Health Benefits'!B25</f>
        <v>1605182.4000000001</v>
      </c>
      <c r="K16" s="7">
        <f>'Residual Value'!B33</f>
        <v>0</v>
      </c>
      <c r="L16" s="7">
        <f>'Other Benefit 1'!B18</f>
        <v>0</v>
      </c>
      <c r="M16" s="7">
        <f>'Other Benefit 2'!B18</f>
        <v>0</v>
      </c>
      <c r="N16" s="7">
        <f>'Other Benefit 3'!B18</f>
        <v>0</v>
      </c>
      <c r="O16" s="7">
        <f>'Other Benefit 4'!B22</f>
        <v>0</v>
      </c>
      <c r="P16" s="157">
        <f t="shared" si="0"/>
        <v>7452268.5126202106</v>
      </c>
      <c r="Q16" s="8">
        <f>IFERROR(((P16-G16)/(1.031)^(A16-Overview!$B$22))+((G16)/(1.02)^(A16-Overview!$B$22)),0)</f>
        <v>4572459.3165428191</v>
      </c>
    </row>
    <row r="17" spans="1:17" x14ac:dyDescent="0.2">
      <c r="A17" s="1">
        <f>IF(A16&lt;'Project Information'!B$11,A16+1,"")</f>
        <v>2039</v>
      </c>
      <c r="B17" s="7">
        <f>'Operations and Maintenance'!D19</f>
        <v>23448</v>
      </c>
      <c r="C17" s="7">
        <f>Safety!D33</f>
        <v>5339504.5</v>
      </c>
      <c r="D17" s="7">
        <f>'Travel Time Savings'!D31</f>
        <v>312148.27080202883</v>
      </c>
      <c r="E17" s="7">
        <f>'Vehicle Operating Cost Savings'!D37</f>
        <v>0</v>
      </c>
      <c r="F17" s="21">
        <f>'Emissions Reduction'!S44</f>
        <v>0</v>
      </c>
      <c r="G17" s="21">
        <f>'Emissions Reduction'!T44</f>
        <v>0</v>
      </c>
      <c r="H17" s="21">
        <f>'Other Highway Use Externalities'!B31</f>
        <v>0</v>
      </c>
      <c r="I17" s="7">
        <f>'Amenity Benefits'!B22</f>
        <v>218881.34181818183</v>
      </c>
      <c r="J17" s="7">
        <f>'Health Benefits'!B26</f>
        <v>1605182.4000000001</v>
      </c>
      <c r="K17" s="7">
        <f>'Residual Value'!B34</f>
        <v>0</v>
      </c>
      <c r="L17" s="7">
        <f>'Other Benefit 1'!B19</f>
        <v>0</v>
      </c>
      <c r="M17" s="7">
        <f>'Other Benefit 2'!B19</f>
        <v>0</v>
      </c>
      <c r="N17" s="7">
        <f>'Other Benefit 3'!B19</f>
        <v>0</v>
      </c>
      <c r="O17" s="7">
        <f>'Other Benefit 4'!B23</f>
        <v>0</v>
      </c>
      <c r="P17" s="157">
        <f t="shared" si="0"/>
        <v>7452268.5126202106</v>
      </c>
      <c r="Q17" s="8">
        <f>IFERROR(((P17-G17)/(1.031)^(A17-Overview!$B$22))+((G17)/(1.02)^(A17-Overview!$B$22)),0)</f>
        <v>4434975.0887903199</v>
      </c>
    </row>
    <row r="18" spans="1:17" x14ac:dyDescent="0.2">
      <c r="A18" s="1">
        <f>IF(A17&lt;'Project Information'!B$11,A17+1,"")</f>
        <v>2040</v>
      </c>
      <c r="B18" s="7">
        <f>'Operations and Maintenance'!D20</f>
        <v>23448</v>
      </c>
      <c r="C18" s="7">
        <f>Safety!D34</f>
        <v>5339504.5</v>
      </c>
      <c r="D18" s="7">
        <f>'Travel Time Savings'!D32</f>
        <v>312148.27080202883</v>
      </c>
      <c r="E18" s="7">
        <f>'Vehicle Operating Cost Savings'!D38</f>
        <v>0</v>
      </c>
      <c r="F18" s="21">
        <f>'Emissions Reduction'!S45</f>
        <v>0</v>
      </c>
      <c r="G18" s="21">
        <f>'Emissions Reduction'!T45</f>
        <v>0</v>
      </c>
      <c r="H18" s="21">
        <f>'Other Highway Use Externalities'!B32</f>
        <v>0</v>
      </c>
      <c r="I18" s="7">
        <f>'Amenity Benefits'!B23</f>
        <v>218881.34181818183</v>
      </c>
      <c r="J18" s="7">
        <f>'Health Benefits'!B27</f>
        <v>1605182.4000000001</v>
      </c>
      <c r="K18" s="7">
        <f>'Residual Value'!B35</f>
        <v>0</v>
      </c>
      <c r="L18" s="7">
        <f>'Other Benefit 1'!B20</f>
        <v>0</v>
      </c>
      <c r="M18" s="7">
        <f>'Other Benefit 2'!B20</f>
        <v>0</v>
      </c>
      <c r="N18" s="7">
        <f>'Other Benefit 3'!B20</f>
        <v>0</v>
      </c>
      <c r="O18" s="7">
        <f>'Other Benefit 4'!B24</f>
        <v>0</v>
      </c>
      <c r="P18" s="157">
        <f t="shared" si="0"/>
        <v>7452268.5126202106</v>
      </c>
      <c r="Q18" s="8">
        <f>IFERROR(((P18-G18)/(1.031)^(A18-Overview!$B$22))+((G18)/(1.02)^(A18-Overview!$B$22)),0)</f>
        <v>4301624.7223960422</v>
      </c>
    </row>
    <row r="19" spans="1:17" x14ac:dyDescent="0.2">
      <c r="A19" s="1">
        <f>IF(A18&lt;'Project Information'!B$11,A18+1,"")</f>
        <v>2041</v>
      </c>
      <c r="B19" s="7">
        <f>'Operations and Maintenance'!D21</f>
        <v>23448</v>
      </c>
      <c r="C19" s="7">
        <f>Safety!D35</f>
        <v>5339504.5</v>
      </c>
      <c r="D19" s="7">
        <f>'Travel Time Savings'!D33</f>
        <v>312148.27080202883</v>
      </c>
      <c r="E19" s="7">
        <f>'Vehicle Operating Cost Savings'!D39</f>
        <v>0</v>
      </c>
      <c r="F19" s="21">
        <f>'Emissions Reduction'!S46</f>
        <v>0</v>
      </c>
      <c r="G19" s="21">
        <f>'Emissions Reduction'!T46</f>
        <v>0</v>
      </c>
      <c r="H19" s="21">
        <f>'Other Highway Use Externalities'!B33</f>
        <v>0</v>
      </c>
      <c r="I19" s="7">
        <f>'Amenity Benefits'!B24</f>
        <v>218881.34181818183</v>
      </c>
      <c r="J19" s="7">
        <f>'Health Benefits'!B28</f>
        <v>1605182.4000000001</v>
      </c>
      <c r="K19" s="7">
        <f>'Residual Value'!B36</f>
        <v>0</v>
      </c>
      <c r="L19" s="7">
        <f>'Other Benefit 1'!B21</f>
        <v>0</v>
      </c>
      <c r="M19" s="7">
        <f>'Other Benefit 2'!B21</f>
        <v>0</v>
      </c>
      <c r="N19" s="7">
        <f>'Other Benefit 3'!B21</f>
        <v>0</v>
      </c>
      <c r="O19" s="7">
        <f>'Other Benefit 4'!B25</f>
        <v>0</v>
      </c>
      <c r="P19" s="157">
        <f t="shared" si="0"/>
        <v>7452268.5126202106</v>
      </c>
      <c r="Q19" s="8">
        <f>IFERROR(((P19-G19)/(1.031)^(A19-Overview!$B$22))+((G19)/(1.02)^(A19-Overview!$B$22)),0)</f>
        <v>4172283.9208497023</v>
      </c>
    </row>
    <row r="20" spans="1:17" x14ac:dyDescent="0.2">
      <c r="A20" s="1">
        <f>IF(A19&lt;'Project Information'!B$11,A19+1,"")</f>
        <v>2042</v>
      </c>
      <c r="B20" s="7">
        <f>'Operations and Maintenance'!D22</f>
        <v>23448</v>
      </c>
      <c r="C20" s="7">
        <f>Safety!D36</f>
        <v>5339504.5</v>
      </c>
      <c r="D20" s="7">
        <f>'Travel Time Savings'!D34</f>
        <v>312148.27080202883</v>
      </c>
      <c r="E20" s="7">
        <f>'Vehicle Operating Cost Savings'!D40</f>
        <v>0</v>
      </c>
      <c r="F20" s="21">
        <f>'Emissions Reduction'!S47</f>
        <v>0</v>
      </c>
      <c r="G20" s="21">
        <f>'Emissions Reduction'!T47</f>
        <v>0</v>
      </c>
      <c r="H20" s="21">
        <f>'Other Highway Use Externalities'!B34</f>
        <v>0</v>
      </c>
      <c r="I20" s="7">
        <f>'Amenity Benefits'!B25</f>
        <v>218881.34181818183</v>
      </c>
      <c r="J20" s="7">
        <f>'Health Benefits'!B29</f>
        <v>1605182.4000000001</v>
      </c>
      <c r="K20" s="7">
        <f>'Residual Value'!B37</f>
        <v>0</v>
      </c>
      <c r="L20" s="7">
        <f>'Other Benefit 1'!B22</f>
        <v>0</v>
      </c>
      <c r="M20" s="7">
        <f>'Other Benefit 2'!B22</f>
        <v>0</v>
      </c>
      <c r="N20" s="7">
        <f>'Other Benefit 3'!B22</f>
        <v>0</v>
      </c>
      <c r="O20" s="7">
        <f>'Other Benefit 4'!B26</f>
        <v>0</v>
      </c>
      <c r="P20" s="157">
        <f t="shared" si="0"/>
        <v>7452268.5126202106</v>
      </c>
      <c r="Q20" s="8">
        <f>IFERROR(((P20-G20)/(1.031)^(A20-Overview!$B$22))+((G20)/(1.02)^(A20-Overview!$B$22)),0)</f>
        <v>4046832.1249754629</v>
      </c>
    </row>
    <row r="21" spans="1:17" x14ac:dyDescent="0.2">
      <c r="A21" s="1">
        <f>IF(A20&lt;'Project Information'!B$11,A20+1,"")</f>
        <v>2043</v>
      </c>
      <c r="B21" s="7">
        <f>'Operations and Maintenance'!D23</f>
        <v>451248</v>
      </c>
      <c r="C21" s="7">
        <f>Safety!D37</f>
        <v>5339504.5</v>
      </c>
      <c r="D21" s="7">
        <f>'Travel Time Savings'!D35</f>
        <v>312148.27080202883</v>
      </c>
      <c r="E21" s="7">
        <f>'Vehicle Operating Cost Savings'!D41</f>
        <v>0</v>
      </c>
      <c r="F21" s="21">
        <f>'Emissions Reduction'!S48</f>
        <v>0</v>
      </c>
      <c r="G21" s="21">
        <f>'Emissions Reduction'!T48</f>
        <v>0</v>
      </c>
      <c r="H21" s="21">
        <f>'Other Highway Use Externalities'!B35</f>
        <v>0</v>
      </c>
      <c r="I21" s="7">
        <f>'Amenity Benefits'!B26</f>
        <v>218881.34181818183</v>
      </c>
      <c r="J21" s="7">
        <f>'Health Benefits'!B30</f>
        <v>1605182.4000000001</v>
      </c>
      <c r="K21" s="7">
        <f>'Residual Value'!B38</f>
        <v>0</v>
      </c>
      <c r="L21" s="7">
        <f>'Other Benefit 1'!B23</f>
        <v>0</v>
      </c>
      <c r="M21" s="7">
        <f>'Other Benefit 2'!B23</f>
        <v>0</v>
      </c>
      <c r="N21" s="7">
        <f>'Other Benefit 3'!B23</f>
        <v>0</v>
      </c>
      <c r="O21" s="7">
        <f>'Other Benefit 4'!B27</f>
        <v>0</v>
      </c>
      <c r="P21" s="157">
        <f t="shared" si="0"/>
        <v>7024468.5126202106</v>
      </c>
      <c r="Q21" s="8">
        <f>IFERROR(((P21-G21)/(1.031)^(A21-Overview!$B$22))+((G21)/(1.02)^(A21-Overview!$B$22)),0)</f>
        <v>3699827.6965280874</v>
      </c>
    </row>
    <row r="22" spans="1:17" x14ac:dyDescent="0.2">
      <c r="A22" s="1">
        <f>IF(A21&lt;'Project Information'!B$11,A21+1,"")</f>
        <v>2044</v>
      </c>
      <c r="B22" s="7">
        <f>'Operations and Maintenance'!D24</f>
        <v>23448</v>
      </c>
      <c r="C22" s="7">
        <f>Safety!D38</f>
        <v>5339504.5</v>
      </c>
      <c r="D22" s="7">
        <f>'Travel Time Savings'!D36</f>
        <v>312148.27080202883</v>
      </c>
      <c r="E22" s="7">
        <f>'Vehicle Operating Cost Savings'!D42</f>
        <v>0</v>
      </c>
      <c r="F22" s="21">
        <f>'Emissions Reduction'!S49</f>
        <v>0</v>
      </c>
      <c r="G22" s="21">
        <f>'Emissions Reduction'!T49</f>
        <v>0</v>
      </c>
      <c r="H22" s="21">
        <f>'Other Highway Use Externalities'!B36</f>
        <v>0</v>
      </c>
      <c r="I22" s="7">
        <f>'Amenity Benefits'!B27</f>
        <v>218881.34181818183</v>
      </c>
      <c r="J22" s="7">
        <f>'Health Benefits'!B31</f>
        <v>1605182.4000000001</v>
      </c>
      <c r="K22" s="7">
        <f>'Residual Value'!B39</f>
        <v>0</v>
      </c>
      <c r="L22" s="7">
        <f>'Other Benefit 1'!B24</f>
        <v>0</v>
      </c>
      <c r="M22" s="7">
        <f>'Other Benefit 2'!B24</f>
        <v>0</v>
      </c>
      <c r="N22" s="7">
        <f>'Other Benefit 3'!B24</f>
        <v>0</v>
      </c>
      <c r="O22" s="7">
        <f>'Other Benefit 4'!B28</f>
        <v>0</v>
      </c>
      <c r="P22" s="157">
        <f t="shared" si="0"/>
        <v>7452268.5126202106</v>
      </c>
      <c r="Q22" s="8">
        <f>IFERROR(((P22-G22)/(1.031)^(A22-Overview!$B$22))+((G22)/(1.02)^(A22-Overview!$B$22)),0)</f>
        <v>3807131.3293483611</v>
      </c>
    </row>
    <row r="23" spans="1:17" x14ac:dyDescent="0.2">
      <c r="A23" s="1">
        <f>IF(A22&lt;'Project Information'!B$11,A22+1,"")</f>
        <v>2045</v>
      </c>
      <c r="B23" s="7">
        <f>'Operations and Maintenance'!D25</f>
        <v>23448</v>
      </c>
      <c r="C23" s="7">
        <f>Safety!D39</f>
        <v>5339504.5</v>
      </c>
      <c r="D23" s="7">
        <f>'Travel Time Savings'!D37</f>
        <v>312148.27080202883</v>
      </c>
      <c r="E23" s="7">
        <f>'Vehicle Operating Cost Savings'!D43</f>
        <v>0</v>
      </c>
      <c r="F23" s="21">
        <f>'Emissions Reduction'!S50</f>
        <v>0</v>
      </c>
      <c r="G23" s="21">
        <f>'Emissions Reduction'!T50</f>
        <v>0</v>
      </c>
      <c r="H23" s="21">
        <f>'Other Highway Use Externalities'!B37</f>
        <v>0</v>
      </c>
      <c r="I23" s="7">
        <f>'Amenity Benefits'!B28</f>
        <v>218881.34181818183</v>
      </c>
      <c r="J23" s="7">
        <f>'Health Benefits'!B32</f>
        <v>1605182.4000000001</v>
      </c>
      <c r="K23" s="7">
        <f>'Residual Value'!B40</f>
        <v>0</v>
      </c>
      <c r="L23" s="7">
        <f>'Other Benefit 1'!B25</f>
        <v>0</v>
      </c>
      <c r="M23" s="7">
        <f>'Other Benefit 2'!B25</f>
        <v>0</v>
      </c>
      <c r="N23" s="7">
        <f>'Other Benefit 3'!B25</f>
        <v>0</v>
      </c>
      <c r="O23" s="7">
        <f>'Other Benefit 4'!B29</f>
        <v>0</v>
      </c>
      <c r="P23" s="157">
        <f t="shared" si="0"/>
        <v>7452268.5126202106</v>
      </c>
      <c r="Q23" s="8">
        <f>IFERROR(((P23-G23)/(1.031)^(A23-Overview!$B$22))+((G23)/(1.02)^(A23-Overview!$B$22)),0)</f>
        <v>3692658.9033446764</v>
      </c>
    </row>
    <row r="24" spans="1:17" x14ac:dyDescent="0.2">
      <c r="A24" s="1">
        <f>IF(A23&lt;'Project Information'!B$11,A23+1,"")</f>
        <v>2046</v>
      </c>
      <c r="B24" s="7">
        <f>'Operations and Maintenance'!D26</f>
        <v>23448</v>
      </c>
      <c r="C24" s="7">
        <f>Safety!D40</f>
        <v>5339504.5</v>
      </c>
      <c r="D24" s="7">
        <f>'Travel Time Savings'!D38</f>
        <v>312148.27080202883</v>
      </c>
      <c r="E24" s="7">
        <f>'Vehicle Operating Cost Savings'!D44</f>
        <v>0</v>
      </c>
      <c r="F24" s="21">
        <f>'Emissions Reduction'!S51</f>
        <v>0</v>
      </c>
      <c r="G24" s="21">
        <f>'Emissions Reduction'!T51</f>
        <v>0</v>
      </c>
      <c r="H24" s="21">
        <f>'Other Highway Use Externalities'!B38</f>
        <v>0</v>
      </c>
      <c r="I24" s="7">
        <f>'Amenity Benefits'!B29</f>
        <v>218881.34181818183</v>
      </c>
      <c r="J24" s="7">
        <f>'Health Benefits'!B33</f>
        <v>1605182.4000000001</v>
      </c>
      <c r="K24" s="7">
        <f>'Residual Value'!B41</f>
        <v>0</v>
      </c>
      <c r="L24" s="7">
        <f>'Other Benefit 1'!B26</f>
        <v>0</v>
      </c>
      <c r="M24" s="7">
        <f>'Other Benefit 2'!B26</f>
        <v>0</v>
      </c>
      <c r="N24" s="7">
        <f>'Other Benefit 3'!B26</f>
        <v>0</v>
      </c>
      <c r="O24" s="7">
        <f>'Other Benefit 4'!B30</f>
        <v>0</v>
      </c>
      <c r="P24" s="157">
        <f t="shared" si="0"/>
        <v>7452268.5126202106</v>
      </c>
      <c r="Q24" s="8">
        <f>IFERROR(((P24-G24)/(1.031)^(A24-Overview!$B$22))+((G24)/(1.02)^(A24-Overview!$B$22)),0)</f>
        <v>3581628.4222547784</v>
      </c>
    </row>
    <row r="25" spans="1:17" x14ac:dyDescent="0.2">
      <c r="A25" s="1">
        <f>IF(A24&lt;'Project Information'!B$11,A24+1,"")</f>
        <v>2047</v>
      </c>
      <c r="B25" s="7">
        <f>'Operations and Maintenance'!D27</f>
        <v>23448</v>
      </c>
      <c r="C25" s="7">
        <f>Safety!D41</f>
        <v>5339504.5</v>
      </c>
      <c r="D25" s="7">
        <f>'Travel Time Savings'!D39</f>
        <v>312148.27080202883</v>
      </c>
      <c r="E25" s="7">
        <f>'Vehicle Operating Cost Savings'!D45</f>
        <v>0</v>
      </c>
      <c r="F25" s="21">
        <f>'Emissions Reduction'!S52</f>
        <v>0</v>
      </c>
      <c r="G25" s="21">
        <f>'Emissions Reduction'!T52</f>
        <v>0</v>
      </c>
      <c r="H25" s="21">
        <f>'Other Highway Use Externalities'!B39</f>
        <v>0</v>
      </c>
      <c r="I25" s="7">
        <f>'Amenity Benefits'!B30</f>
        <v>218881.34181818183</v>
      </c>
      <c r="J25" s="7">
        <f>'Health Benefits'!B34</f>
        <v>1605182.4000000001</v>
      </c>
      <c r="K25" s="7">
        <f>'Residual Value'!B42</f>
        <v>11720096.666666666</v>
      </c>
      <c r="L25" s="7">
        <f>'Other Benefit 1'!B27</f>
        <v>0</v>
      </c>
      <c r="M25" s="7">
        <f>'Other Benefit 2'!B27</f>
        <v>0</v>
      </c>
      <c r="N25" s="7">
        <f>'Other Benefit 3'!B27</f>
        <v>0</v>
      </c>
      <c r="O25" s="7">
        <f>'Other Benefit 4'!B31</f>
        <v>0</v>
      </c>
      <c r="P25" s="157">
        <f t="shared" si="0"/>
        <v>19172365.179286875</v>
      </c>
      <c r="Q25" s="8">
        <f>IFERROR(((P25-G25)/(1.031)^(A25-Overview!$B$22))+((G25)/(1.02)^(A25-Overview!$B$22)),0)</f>
        <v>8937356.0605539121</v>
      </c>
    </row>
    <row r="26" spans="1:17" x14ac:dyDescent="0.2">
      <c r="A26" s="1" t="str">
        <f>IF(A25&lt;'Project Information'!B$11,A25+1,"")</f>
        <v/>
      </c>
      <c r="B26" s="7">
        <f>'Operations and Maintenance'!D28</f>
        <v>0</v>
      </c>
      <c r="C26" s="7">
        <f>Safety!D42</f>
        <v>0</v>
      </c>
      <c r="D26" s="7">
        <f>'Travel Time Savings'!D40</f>
        <v>0</v>
      </c>
      <c r="E26" s="7">
        <f>'Vehicle Operating Cost Savings'!D46</f>
        <v>0</v>
      </c>
      <c r="F26" s="21">
        <f>'Emissions Reduction'!S53</f>
        <v>0</v>
      </c>
      <c r="G26" s="21">
        <f>'Emissions Reduction'!T53</f>
        <v>0</v>
      </c>
      <c r="H26" s="21">
        <f>'Other Highway Use Externalities'!B40</f>
        <v>0</v>
      </c>
      <c r="I26" s="7">
        <f>'Amenity Benefits'!B31</f>
        <v>0</v>
      </c>
      <c r="J26" s="7">
        <f>'Health Benefits'!B35</f>
        <v>0</v>
      </c>
      <c r="K26" s="7">
        <f>'Residual Value'!B43</f>
        <v>0</v>
      </c>
      <c r="L26" s="7">
        <f>'Other Benefit 1'!B28</f>
        <v>0</v>
      </c>
      <c r="M26" s="7">
        <f>'Other Benefit 2'!B28</f>
        <v>0</v>
      </c>
      <c r="N26" s="7">
        <f>'Other Benefit 3'!B28</f>
        <v>0</v>
      </c>
      <c r="O26" s="7">
        <f>'Other Benefit 4'!B32</f>
        <v>0</v>
      </c>
      <c r="P26" s="157">
        <f t="shared" si="0"/>
        <v>0</v>
      </c>
      <c r="Q26" s="8">
        <f>IFERROR(((P26-G26)/(1.031)^(A26-Overview!$B$22))+((G26)/(1.02)^(A26-Overview!$B$22)),0)</f>
        <v>0</v>
      </c>
    </row>
    <row r="27" spans="1:17" x14ac:dyDescent="0.2">
      <c r="A27" s="1" t="str">
        <f>IF(A26&lt;'Project Information'!B$11,A26+1,"")</f>
        <v/>
      </c>
      <c r="B27" s="7">
        <f>'Operations and Maintenance'!D29</f>
        <v>0</v>
      </c>
      <c r="C27" s="7">
        <f>Safety!D43</f>
        <v>0</v>
      </c>
      <c r="D27" s="7">
        <f>'Travel Time Savings'!D41</f>
        <v>0</v>
      </c>
      <c r="E27" s="7">
        <f>'Vehicle Operating Cost Savings'!D47</f>
        <v>0</v>
      </c>
      <c r="F27" s="21">
        <f>'Emissions Reduction'!S54</f>
        <v>0</v>
      </c>
      <c r="G27" s="21">
        <f>'Emissions Reduction'!T54</f>
        <v>0</v>
      </c>
      <c r="H27" s="21">
        <f>'Other Highway Use Externalities'!B41</f>
        <v>0</v>
      </c>
      <c r="I27" s="7">
        <f>'Amenity Benefits'!B32</f>
        <v>0</v>
      </c>
      <c r="J27" s="7">
        <f>'Health Benefits'!B36</f>
        <v>0</v>
      </c>
      <c r="K27" s="7">
        <f>'Residual Value'!B44</f>
        <v>0</v>
      </c>
      <c r="L27" s="7">
        <f>'Other Benefit 1'!B29</f>
        <v>0</v>
      </c>
      <c r="M27" s="7">
        <f>'Other Benefit 2'!B29</f>
        <v>0</v>
      </c>
      <c r="N27" s="7">
        <f>'Other Benefit 3'!B29</f>
        <v>0</v>
      </c>
      <c r="O27" s="7">
        <f>'Other Benefit 4'!B33</f>
        <v>0</v>
      </c>
      <c r="P27" s="157">
        <f t="shared" si="0"/>
        <v>0</v>
      </c>
      <c r="Q27" s="8">
        <f>IFERROR(((P27-G27)/(1.031)^(A27-Overview!$B$22))+((G27)/(1.02)^(A27-Overview!$B$22)),0)</f>
        <v>0</v>
      </c>
    </row>
    <row r="28" spans="1:17" x14ac:dyDescent="0.2">
      <c r="A28" s="1" t="str">
        <f>IF(A27&lt;'Project Information'!B$11,A27+1,"")</f>
        <v/>
      </c>
      <c r="B28" s="7">
        <f>'Operations and Maintenance'!D30</f>
        <v>0</v>
      </c>
      <c r="C28" s="7">
        <f>Safety!D44</f>
        <v>0</v>
      </c>
      <c r="D28" s="7">
        <f>'Travel Time Savings'!D42</f>
        <v>0</v>
      </c>
      <c r="E28" s="7">
        <f>'Vehicle Operating Cost Savings'!D48</f>
        <v>0</v>
      </c>
      <c r="F28" s="21">
        <f>'Emissions Reduction'!S55</f>
        <v>0</v>
      </c>
      <c r="G28" s="21">
        <f>'Emissions Reduction'!T55</f>
        <v>0</v>
      </c>
      <c r="H28" s="21">
        <f>'Other Highway Use Externalities'!B42</f>
        <v>0</v>
      </c>
      <c r="I28" s="7">
        <f>'Amenity Benefits'!B33</f>
        <v>0</v>
      </c>
      <c r="J28" s="7">
        <f>'Health Benefits'!B37</f>
        <v>0</v>
      </c>
      <c r="K28" s="7">
        <f>'Residual Value'!B45</f>
        <v>0</v>
      </c>
      <c r="L28" s="7">
        <f>'Other Benefit 1'!B30</f>
        <v>0</v>
      </c>
      <c r="M28" s="7">
        <f>'Other Benefit 2'!B30</f>
        <v>0</v>
      </c>
      <c r="N28" s="7">
        <f>'Other Benefit 3'!B30</f>
        <v>0</v>
      </c>
      <c r="O28" s="7">
        <f>'Other Benefit 4'!B34</f>
        <v>0</v>
      </c>
      <c r="P28" s="157">
        <f t="shared" si="0"/>
        <v>0</v>
      </c>
      <c r="Q28" s="8">
        <f>IFERROR(((P28-G28)/(1.031)^(A28-Overview!$B$22))+((G28)/(1.02)^(A28-Overview!$B$22)),0)</f>
        <v>0</v>
      </c>
    </row>
    <row r="29" spans="1:17" x14ac:dyDescent="0.2">
      <c r="A29" s="1" t="str">
        <f>IF(A28&lt;'Project Information'!B$11,A28+1,"")</f>
        <v/>
      </c>
      <c r="B29" s="7">
        <f>'Operations and Maintenance'!D31</f>
        <v>0</v>
      </c>
      <c r="C29" s="7">
        <f>Safety!D45</f>
        <v>0</v>
      </c>
      <c r="D29" s="7">
        <f>'Travel Time Savings'!D43</f>
        <v>0</v>
      </c>
      <c r="E29" s="7">
        <f>'Vehicle Operating Cost Savings'!D49</f>
        <v>0</v>
      </c>
      <c r="F29" s="21">
        <f>'Emissions Reduction'!S56</f>
        <v>0</v>
      </c>
      <c r="G29" s="21">
        <f>'Emissions Reduction'!T56</f>
        <v>0</v>
      </c>
      <c r="H29" s="21">
        <f>'Other Highway Use Externalities'!B43</f>
        <v>0</v>
      </c>
      <c r="I29" s="7">
        <f>'Amenity Benefits'!B34</f>
        <v>0</v>
      </c>
      <c r="J29" s="7">
        <f>'Health Benefits'!B38</f>
        <v>0</v>
      </c>
      <c r="K29" s="7">
        <f>'Residual Value'!B46</f>
        <v>0</v>
      </c>
      <c r="L29" s="7">
        <f>'Other Benefit 1'!B31</f>
        <v>0</v>
      </c>
      <c r="M29" s="7">
        <f>'Other Benefit 2'!B31</f>
        <v>0</v>
      </c>
      <c r="N29" s="7">
        <f>'Other Benefit 3'!B31</f>
        <v>0</v>
      </c>
      <c r="O29" s="7">
        <f>'Other Benefit 4'!B35</f>
        <v>0</v>
      </c>
      <c r="P29" s="157">
        <f t="shared" si="0"/>
        <v>0</v>
      </c>
      <c r="Q29" s="8">
        <f>IFERROR(((P29-G29)/(1.031)^(A29-Overview!$B$22))+((G29)/(1.02)^(A29-Overview!$B$22)),0)</f>
        <v>0</v>
      </c>
    </row>
    <row r="30" spans="1:17" x14ac:dyDescent="0.2">
      <c r="A30" s="1" t="str">
        <f>IF(A29&lt;'Project Information'!B$11,A29+1,"")</f>
        <v/>
      </c>
      <c r="B30" s="7">
        <f>'Operations and Maintenance'!D32</f>
        <v>0</v>
      </c>
      <c r="C30" s="7">
        <f>Safety!D46</f>
        <v>0</v>
      </c>
      <c r="D30" s="7">
        <f>'Travel Time Savings'!D44</f>
        <v>0</v>
      </c>
      <c r="E30" s="7">
        <f>'Vehicle Operating Cost Savings'!D50</f>
        <v>0</v>
      </c>
      <c r="F30" s="21">
        <f>'Emissions Reduction'!S57</f>
        <v>0</v>
      </c>
      <c r="G30" s="21">
        <f>'Emissions Reduction'!T57</f>
        <v>0</v>
      </c>
      <c r="H30" s="21">
        <f>'Other Highway Use Externalities'!B44</f>
        <v>0</v>
      </c>
      <c r="I30" s="7">
        <f>'Amenity Benefits'!B35</f>
        <v>0</v>
      </c>
      <c r="J30" s="7">
        <f>'Health Benefits'!B39</f>
        <v>0</v>
      </c>
      <c r="K30" s="7">
        <f>'Residual Value'!B47</f>
        <v>0</v>
      </c>
      <c r="L30" s="7">
        <f>'Other Benefit 1'!B32</f>
        <v>0</v>
      </c>
      <c r="M30" s="7">
        <f>'Other Benefit 2'!B32</f>
        <v>0</v>
      </c>
      <c r="N30" s="7">
        <f>'Other Benefit 3'!B32</f>
        <v>0</v>
      </c>
      <c r="O30" s="7">
        <f>'Other Benefit 4'!B36</f>
        <v>0</v>
      </c>
      <c r="P30" s="157">
        <f t="shared" si="0"/>
        <v>0</v>
      </c>
      <c r="Q30" s="8">
        <f>IFERROR(((P30-G30)/(1.031)^(A30-Overview!$B$22))+((G30)/(1.02)^(A30-Overview!$B$22)),0)</f>
        <v>0</v>
      </c>
    </row>
    <row r="31" spans="1:17" x14ac:dyDescent="0.2">
      <c r="A31" s="1" t="str">
        <f>IF(A30&lt;'Project Information'!B$11,A30+1,"")</f>
        <v/>
      </c>
      <c r="B31" s="7">
        <f>'Operations and Maintenance'!D33</f>
        <v>0</v>
      </c>
      <c r="C31" s="7">
        <f>Safety!D47</f>
        <v>0</v>
      </c>
      <c r="D31" s="7">
        <f>'Travel Time Savings'!D45</f>
        <v>0</v>
      </c>
      <c r="E31" s="7">
        <f>'Vehicle Operating Cost Savings'!D51</f>
        <v>0</v>
      </c>
      <c r="F31" s="21">
        <f>'Emissions Reduction'!S58</f>
        <v>0</v>
      </c>
      <c r="G31" s="21">
        <f>'Emissions Reduction'!T58</f>
        <v>0</v>
      </c>
      <c r="H31" s="21">
        <f>'Other Highway Use Externalities'!B45</f>
        <v>0</v>
      </c>
      <c r="I31" s="7">
        <f>'Amenity Benefits'!B36</f>
        <v>0</v>
      </c>
      <c r="J31" s="7">
        <f>'Health Benefits'!B40</f>
        <v>0</v>
      </c>
      <c r="K31" s="7">
        <f>'Residual Value'!B48</f>
        <v>0</v>
      </c>
      <c r="L31" s="7">
        <f>'Other Benefit 1'!B33</f>
        <v>0</v>
      </c>
      <c r="M31" s="7">
        <f>'Other Benefit 2'!B33</f>
        <v>0</v>
      </c>
      <c r="N31" s="7">
        <f>'Other Benefit 3'!B33</f>
        <v>0</v>
      </c>
      <c r="O31" s="7">
        <f>'Other Benefit 4'!B37</f>
        <v>0</v>
      </c>
      <c r="P31" s="157">
        <f t="shared" si="0"/>
        <v>0</v>
      </c>
      <c r="Q31" s="8">
        <f>IFERROR(((P31-G31)/(1.031)^(A31-Overview!$B$22))+((G31)/(1.02)^(A31-Overview!$B$22)),0)</f>
        <v>0</v>
      </c>
    </row>
    <row r="32" spans="1:17" x14ac:dyDescent="0.2">
      <c r="A32" s="1" t="str">
        <f>IF(A31&lt;'Project Information'!B$11,A31+1,"")</f>
        <v/>
      </c>
      <c r="B32" s="7">
        <f>'Operations and Maintenance'!D34</f>
        <v>0</v>
      </c>
      <c r="C32" s="7">
        <f>Safety!D48</f>
        <v>0</v>
      </c>
      <c r="D32" s="7">
        <f>'Travel Time Savings'!D46</f>
        <v>0</v>
      </c>
      <c r="E32" s="7">
        <f>'Vehicle Operating Cost Savings'!D52</f>
        <v>0</v>
      </c>
      <c r="F32" s="21">
        <f>'Emissions Reduction'!S59</f>
        <v>0</v>
      </c>
      <c r="G32" s="21">
        <f>'Emissions Reduction'!T59</f>
        <v>0</v>
      </c>
      <c r="H32" s="21">
        <f>'Other Highway Use Externalities'!B46</f>
        <v>0</v>
      </c>
      <c r="I32" s="7">
        <f>'Amenity Benefits'!B37</f>
        <v>0</v>
      </c>
      <c r="J32" s="7">
        <f>'Health Benefits'!B41</f>
        <v>0</v>
      </c>
      <c r="K32" s="7">
        <f>'Residual Value'!B49</f>
        <v>0</v>
      </c>
      <c r="L32" s="7">
        <f>'Other Benefit 1'!B34</f>
        <v>0</v>
      </c>
      <c r="M32" s="7">
        <f>'Other Benefit 2'!B34</f>
        <v>0</v>
      </c>
      <c r="N32" s="7">
        <f>'Other Benefit 3'!B34</f>
        <v>0</v>
      </c>
      <c r="O32" s="7">
        <f>'Other Benefit 4'!B38</f>
        <v>0</v>
      </c>
      <c r="P32" s="157">
        <f t="shared" si="0"/>
        <v>0</v>
      </c>
      <c r="Q32" s="8">
        <f>IFERROR(((P32-G32)/(1.031)^(A32-Overview!$B$22))+((G32)/(1.02)^(A32-Overview!$B$22)),0)</f>
        <v>0</v>
      </c>
    </row>
    <row r="33" spans="1:17" x14ac:dyDescent="0.2">
      <c r="A33" s="1" t="str">
        <f>IF(A32&lt;'Project Information'!B$11,A32+1,"")</f>
        <v/>
      </c>
      <c r="B33" s="7">
        <f>'Operations and Maintenance'!D35</f>
        <v>0</v>
      </c>
      <c r="C33" s="7">
        <f>Safety!D49</f>
        <v>0</v>
      </c>
      <c r="D33" s="7">
        <f>'Travel Time Savings'!D47</f>
        <v>0</v>
      </c>
      <c r="E33" s="7">
        <f>'Vehicle Operating Cost Savings'!D53</f>
        <v>0</v>
      </c>
      <c r="F33" s="21">
        <f>'Emissions Reduction'!S60</f>
        <v>0</v>
      </c>
      <c r="G33" s="21">
        <f>'Emissions Reduction'!T60</f>
        <v>0</v>
      </c>
      <c r="H33" s="21">
        <f>'Other Highway Use Externalities'!B47</f>
        <v>0</v>
      </c>
      <c r="I33" s="7">
        <f>'Amenity Benefits'!B38</f>
        <v>0</v>
      </c>
      <c r="J33" s="7">
        <f>'Health Benefits'!B42</f>
        <v>0</v>
      </c>
      <c r="K33" s="7">
        <f>'Residual Value'!B50</f>
        <v>0</v>
      </c>
      <c r="L33" s="7">
        <f>'Other Benefit 1'!B35</f>
        <v>0</v>
      </c>
      <c r="M33" s="7">
        <f>'Other Benefit 2'!B35</f>
        <v>0</v>
      </c>
      <c r="N33" s="7">
        <f>'Other Benefit 3'!B35</f>
        <v>0</v>
      </c>
      <c r="O33" s="7">
        <f>'Other Benefit 4'!B39</f>
        <v>0</v>
      </c>
      <c r="P33" s="157">
        <f t="shared" si="0"/>
        <v>0</v>
      </c>
      <c r="Q33" s="8">
        <f>IFERROR(((P33-G33)/(1.031)^(A33-Overview!$B$22))+((G33)/(1.02)^(A33-Overview!$B$22)),0)</f>
        <v>0</v>
      </c>
    </row>
    <row r="34" spans="1:17" x14ac:dyDescent="0.2">
      <c r="A34" s="1" t="str">
        <f>IF(A33&lt;'Project Information'!B$11,A33+1,"")</f>
        <v/>
      </c>
      <c r="B34" s="7">
        <f>'Operations and Maintenance'!D36</f>
        <v>0</v>
      </c>
      <c r="C34" s="7">
        <f>Safety!D50</f>
        <v>0</v>
      </c>
      <c r="D34" s="7">
        <f>'Travel Time Savings'!D48</f>
        <v>0</v>
      </c>
      <c r="E34" s="7">
        <f>'Vehicle Operating Cost Savings'!D54</f>
        <v>0</v>
      </c>
      <c r="F34" s="21">
        <f>'Emissions Reduction'!S61</f>
        <v>0</v>
      </c>
      <c r="G34" s="21">
        <f>'Emissions Reduction'!T61</f>
        <v>0</v>
      </c>
      <c r="H34" s="21">
        <f>'Other Highway Use Externalities'!B48</f>
        <v>0</v>
      </c>
      <c r="I34" s="7">
        <f>'Amenity Benefits'!B39</f>
        <v>0</v>
      </c>
      <c r="J34" s="7">
        <f>'Health Benefits'!B43</f>
        <v>0</v>
      </c>
      <c r="K34" s="7">
        <f>'Residual Value'!B51</f>
        <v>0</v>
      </c>
      <c r="L34" s="7">
        <f>'Other Benefit 1'!B36</f>
        <v>0</v>
      </c>
      <c r="M34" s="7">
        <f>'Other Benefit 2'!B36</f>
        <v>0</v>
      </c>
      <c r="N34" s="7">
        <f>'Other Benefit 3'!B36</f>
        <v>0</v>
      </c>
      <c r="O34" s="7">
        <f>'Other Benefit 4'!B40</f>
        <v>0</v>
      </c>
      <c r="P34" s="157">
        <f t="shared" si="0"/>
        <v>0</v>
      </c>
      <c r="Q34" s="8">
        <f>IFERROR(((P34-G34)/(1.031)^(A34-Overview!$B$22))+((G34)/(1.02)^(A34-Overview!$B$22)),0)</f>
        <v>0</v>
      </c>
    </row>
    <row r="35" spans="1:17" x14ac:dyDescent="0.2">
      <c r="A35" s="1" t="str">
        <f>IF(A34&lt;'Project Information'!B$11,A34+1,"")</f>
        <v/>
      </c>
      <c r="B35" s="7">
        <f>'Operations and Maintenance'!D37</f>
        <v>0</v>
      </c>
      <c r="C35" s="7">
        <f>Safety!D51</f>
        <v>0</v>
      </c>
      <c r="D35" s="7">
        <f>'Travel Time Savings'!D49</f>
        <v>0</v>
      </c>
      <c r="E35" s="7">
        <f>'Vehicle Operating Cost Savings'!D55</f>
        <v>0</v>
      </c>
      <c r="F35" s="21">
        <f>'Emissions Reduction'!S62</f>
        <v>0</v>
      </c>
      <c r="G35" s="21">
        <f>'Emissions Reduction'!T62</f>
        <v>0</v>
      </c>
      <c r="H35" s="21">
        <f>'Other Highway Use Externalities'!B49</f>
        <v>0</v>
      </c>
      <c r="I35" s="7">
        <f>'Amenity Benefits'!B40</f>
        <v>0</v>
      </c>
      <c r="J35" s="7">
        <f>'Health Benefits'!B44</f>
        <v>0</v>
      </c>
      <c r="K35" s="7">
        <f>'Residual Value'!B52</f>
        <v>0</v>
      </c>
      <c r="L35" s="7">
        <f>'Other Benefit 1'!B37</f>
        <v>0</v>
      </c>
      <c r="M35" s="7">
        <f>'Other Benefit 2'!B37</f>
        <v>0</v>
      </c>
      <c r="N35" s="7">
        <f>'Other Benefit 3'!B37</f>
        <v>0</v>
      </c>
      <c r="O35" s="7">
        <f>'Other Benefit 4'!B41</f>
        <v>0</v>
      </c>
      <c r="P35" s="157">
        <f t="shared" si="0"/>
        <v>0</v>
      </c>
      <c r="Q35" s="8">
        <f>IFERROR(((P35-G35)/(1.031)^(A35-Overview!$B$22))+((G35)/(1.02)^(A35-Overview!$B$22)),0)</f>
        <v>0</v>
      </c>
    </row>
    <row r="36" spans="1:17" x14ac:dyDescent="0.2">
      <c r="A36" s="3" t="s">
        <v>359</v>
      </c>
      <c r="B36" s="170">
        <f>SUM(B6:B35)</f>
        <v>896760</v>
      </c>
      <c r="C36" s="170">
        <f t="shared" ref="C36:O36" si="1">SUM(C6:C35)</f>
        <v>106790090</v>
      </c>
      <c r="D36" s="170">
        <f t="shared" si="1"/>
        <v>6242965.4160405751</v>
      </c>
      <c r="E36" s="170">
        <f t="shared" si="1"/>
        <v>0</v>
      </c>
      <c r="F36" s="173">
        <f t="shared" si="1"/>
        <v>0</v>
      </c>
      <c r="G36" s="173">
        <f t="shared" si="1"/>
        <v>0</v>
      </c>
      <c r="H36" s="173">
        <f t="shared" si="1"/>
        <v>0</v>
      </c>
      <c r="I36" s="170">
        <f t="shared" si="1"/>
        <v>4377626.8363636369</v>
      </c>
      <c r="J36" s="170">
        <f t="shared" si="1"/>
        <v>32103647.999999989</v>
      </c>
      <c r="K36" s="170">
        <f t="shared" si="1"/>
        <v>11720096.666666666</v>
      </c>
      <c r="L36" s="170">
        <f t="shared" si="1"/>
        <v>0</v>
      </c>
      <c r="M36" s="170">
        <f t="shared" si="1"/>
        <v>0</v>
      </c>
      <c r="N36" s="170">
        <f t="shared" si="1"/>
        <v>0</v>
      </c>
      <c r="O36" s="170">
        <f t="shared" si="1"/>
        <v>0</v>
      </c>
      <c r="P36" s="171">
        <f>SUM(P6:P35)</f>
        <v>160337666.91907087</v>
      </c>
      <c r="Q36" s="165"/>
    </row>
    <row r="37" spans="1:17" x14ac:dyDescent="0.2">
      <c r="A37" s="25" t="s">
        <v>179</v>
      </c>
      <c r="B37" s="170">
        <f>NPV(0.031,B6:B35)/(1.031)^($A$6-Overview!$B$22-1)</f>
        <v>522036.67115564109</v>
      </c>
      <c r="C37" s="170">
        <f>NPV(0.031,C6:C35)/(1.031)^($A$6-Overview!$B$22-1)</f>
        <v>67566311.995514482</v>
      </c>
      <c r="D37" s="170">
        <f>NPV(0.031,D6:D35)/(1.031)^($A$6-Overview!$B$22-1)</f>
        <v>3949937.1999537069</v>
      </c>
      <c r="E37" s="170">
        <f>NPV(0.031,E6:E35)/(1.031)^($A$6-Overview!$B$22-1)</f>
        <v>0</v>
      </c>
      <c r="F37" s="37">
        <f>NPV(0.031,F6:F35)/(1.031)^($A$6-Overview!$B$22-1)</f>
        <v>0</v>
      </c>
      <c r="G37" s="37">
        <f>NPV(0.02,G6:G35)/(1.02)^($A$6-Overview!$B$22-1)</f>
        <v>0</v>
      </c>
      <c r="H37" s="37">
        <f>NPV(0.031,H6:H35)/(1.031)^($A$6-Overview!$B$22-1)</f>
        <v>0</v>
      </c>
      <c r="I37" s="170">
        <f>NPV(0.031,I6:I35)/(1.031)^($A$6-Overview!$B$22-1)</f>
        <v>2769733.6019258182</v>
      </c>
      <c r="J37" s="170">
        <f>NPV(0.031,J6:J35)/(1.031)^($A$6-Overview!$B$22-1)</f>
        <v>20312044.843881793</v>
      </c>
      <c r="K37" s="170">
        <f>NPV(0.031,K6:K35)/(1.031)^($A$6-Overview!$B$22-1)</f>
        <v>5463419.6665143641</v>
      </c>
      <c r="L37" s="170">
        <f>NPV(0.031,L6:L35)/(1.031)^($A$6-Overview!$B$22-1)</f>
        <v>0</v>
      </c>
      <c r="M37" s="170">
        <f>NPV(0.031,M6:M35)/(1.031)^($A$6-Overview!$B$22-1)</f>
        <v>0</v>
      </c>
      <c r="N37" s="170">
        <f>NPV(0.031,N6:N35)/(1.031)^($A$6-Overview!$B$22-1)</f>
        <v>0</v>
      </c>
      <c r="O37" s="170">
        <f>NPV(0.031,O6:O35)/(1.031)^($A$6-Overview!$B$22-1)</f>
        <v>0</v>
      </c>
      <c r="P37" s="170">
        <f>NPV(0.031,P6:P35)/(1.031)^($A$6-Overview!$B$22-1)</f>
        <v>99539410.636634484</v>
      </c>
      <c r="Q37" s="165">
        <f>SUM(Q6:Q35)</f>
        <v>99539410.636634469</v>
      </c>
    </row>
    <row r="38" spans="1:17" x14ac:dyDescent="0.2">
      <c r="A38" s="5" t="s">
        <v>205</v>
      </c>
    </row>
    <row r="39" spans="1:17" x14ac:dyDescent="0.2">
      <c r="A39" s="97" t="s">
        <v>244</v>
      </c>
    </row>
    <row r="40" spans="1:17" x14ac:dyDescent="0.2">
      <c r="A40" s="110" t="s">
        <v>4</v>
      </c>
      <c r="B40" s="113" t="s">
        <v>5</v>
      </c>
      <c r="C40" s="108" t="s">
        <v>6</v>
      </c>
    </row>
    <row r="41" spans="1:17" x14ac:dyDescent="0.2">
      <c r="A41" s="121">
        <f>'Capital Costs'!A9</f>
        <v>2025</v>
      </c>
      <c r="B41" s="7">
        <f>'Capital Costs'!C9</f>
        <v>7880006.9913592264</v>
      </c>
      <c r="C41" s="18">
        <f>B41/(1.031)^(A41-Overview!$B$22)</f>
        <v>7190359.5396207292</v>
      </c>
    </row>
    <row r="42" spans="1:17" x14ac:dyDescent="0.2">
      <c r="A42" s="122">
        <f t="shared" ref="A42:A55" si="2">A41+1</f>
        <v>2026</v>
      </c>
      <c r="B42" s="7">
        <f>'Capital Costs'!C10</f>
        <v>12228914.826551661</v>
      </c>
      <c r="C42" s="18">
        <f>B42/(1.031)^(A42-Overview!$B$22)</f>
        <v>10823139.572753061</v>
      </c>
    </row>
    <row r="43" spans="1:17" x14ac:dyDescent="0.2">
      <c r="A43" s="122">
        <f t="shared" si="2"/>
        <v>2027</v>
      </c>
      <c r="B43" s="7">
        <f>'Capital Costs'!C11</f>
        <v>10378564.959488558</v>
      </c>
      <c r="C43" s="18">
        <f>B43/(1.031)^(A43-Overview!$B$22)</f>
        <v>8909308.1742029376</v>
      </c>
    </row>
    <row r="44" spans="1:17" x14ac:dyDescent="0.2">
      <c r="A44" s="122">
        <f t="shared" si="2"/>
        <v>2028</v>
      </c>
      <c r="B44" s="7">
        <f>'Capital Costs'!C12</f>
        <v>0</v>
      </c>
      <c r="C44" s="18">
        <f>B44/(1.031)^(A44-Overview!$B$22)</f>
        <v>0</v>
      </c>
    </row>
    <row r="45" spans="1:17" x14ac:dyDescent="0.2">
      <c r="A45" s="122">
        <f t="shared" si="2"/>
        <v>2029</v>
      </c>
      <c r="B45" s="7">
        <f>'Capital Costs'!C13</f>
        <v>0</v>
      </c>
      <c r="C45" s="18">
        <f>B45/(1.031)^(A45-Overview!$B$22)</f>
        <v>0</v>
      </c>
      <c r="D45" s="36"/>
    </row>
    <row r="46" spans="1:17" x14ac:dyDescent="0.2">
      <c r="A46" s="122">
        <f t="shared" si="2"/>
        <v>2030</v>
      </c>
      <c r="B46" s="7">
        <f>'Capital Costs'!C14</f>
        <v>0</v>
      </c>
      <c r="C46" s="18">
        <f>B46/(1.031)^(A46-Overview!$B$22)</f>
        <v>0</v>
      </c>
      <c r="D46" s="36"/>
    </row>
    <row r="47" spans="1:17" x14ac:dyDescent="0.2">
      <c r="A47" s="122">
        <f t="shared" si="2"/>
        <v>2031</v>
      </c>
      <c r="B47" s="7">
        <f>'Capital Costs'!C15</f>
        <v>0</v>
      </c>
      <c r="C47" s="18">
        <f>B47/(1.031)^(A47-Overview!$B$22)</f>
        <v>0</v>
      </c>
      <c r="D47" s="36"/>
    </row>
    <row r="48" spans="1:17" x14ac:dyDescent="0.2">
      <c r="A48" s="122">
        <f t="shared" si="2"/>
        <v>2032</v>
      </c>
      <c r="B48" s="7">
        <f>'Capital Costs'!C16</f>
        <v>0</v>
      </c>
      <c r="C48" s="18">
        <f>B48/(1.031)^(A48-Overview!$B$22)</f>
        <v>0</v>
      </c>
      <c r="D48" s="36"/>
    </row>
    <row r="49" spans="1:4" x14ac:dyDescent="0.2">
      <c r="A49" s="122">
        <f t="shared" si="2"/>
        <v>2033</v>
      </c>
      <c r="B49" s="7">
        <f>'Capital Costs'!C17</f>
        <v>0</v>
      </c>
      <c r="C49" s="18">
        <f>B49/(1.031)^(A49-Overview!$B$22)</f>
        <v>0</v>
      </c>
      <c r="D49" s="36"/>
    </row>
    <row r="50" spans="1:4" x14ac:dyDescent="0.2">
      <c r="A50" s="122">
        <f t="shared" si="2"/>
        <v>2034</v>
      </c>
      <c r="B50" s="7">
        <f>'Capital Costs'!C18</f>
        <v>0</v>
      </c>
      <c r="C50" s="18">
        <f>B50/(1.031)^(A50-Overview!$B$22)</f>
        <v>0</v>
      </c>
    </row>
    <row r="51" spans="1:4" x14ac:dyDescent="0.2">
      <c r="A51" s="122">
        <f t="shared" si="2"/>
        <v>2035</v>
      </c>
      <c r="B51" s="7">
        <f>'Capital Costs'!C19</f>
        <v>0</v>
      </c>
      <c r="C51" s="18">
        <f>B51/(1.031)^(A51-Overview!$B$22)</f>
        <v>0</v>
      </c>
    </row>
    <row r="52" spans="1:4" x14ac:dyDescent="0.2">
      <c r="A52" s="122">
        <f t="shared" si="2"/>
        <v>2036</v>
      </c>
      <c r="B52" s="7">
        <f>'Capital Costs'!C20</f>
        <v>0</v>
      </c>
      <c r="C52" s="18">
        <f>B52/(1.031)^(A52-Overview!$B$22)</f>
        <v>0</v>
      </c>
    </row>
    <row r="53" spans="1:4" x14ac:dyDescent="0.2">
      <c r="A53" s="122">
        <f t="shared" si="2"/>
        <v>2037</v>
      </c>
      <c r="B53" s="7">
        <f>'Capital Costs'!C21</f>
        <v>0</v>
      </c>
      <c r="C53" s="18">
        <f>B53/(1.031)^(A53-Overview!$B$22)</f>
        <v>0</v>
      </c>
    </row>
    <row r="54" spans="1:4" x14ac:dyDescent="0.2">
      <c r="A54" s="122">
        <f t="shared" si="2"/>
        <v>2038</v>
      </c>
      <c r="B54" s="7">
        <f>'Capital Costs'!C22</f>
        <v>0</v>
      </c>
      <c r="C54" s="18">
        <f>B54/(1.031)^(A54-Overview!$B$22)</f>
        <v>0</v>
      </c>
    </row>
    <row r="55" spans="1:4" x14ac:dyDescent="0.2">
      <c r="A55" s="122">
        <f t="shared" si="2"/>
        <v>2039</v>
      </c>
      <c r="B55" s="7">
        <f>'Capital Costs'!C23</f>
        <v>0</v>
      </c>
      <c r="C55" s="18">
        <f>B55/(1.031)^(A55-Overview!$B$22)</f>
        <v>0</v>
      </c>
    </row>
    <row r="56" spans="1:4" x14ac:dyDescent="0.2">
      <c r="A56" s="25" t="s">
        <v>21</v>
      </c>
      <c r="B56" s="170">
        <f>SUM(B41:B55)</f>
        <v>30487486.777399443</v>
      </c>
      <c r="C56" s="172">
        <f>SUM(C41:C55)+'Capital Costs'!A5</f>
        <v>26922807.286576729</v>
      </c>
      <c r="D56" s="36"/>
    </row>
    <row r="57" spans="1:4" x14ac:dyDescent="0.2">
      <c r="C57" s="36"/>
      <c r="D57" s="36"/>
    </row>
    <row r="58" spans="1:4" x14ac:dyDescent="0.2">
      <c r="C58" s="36"/>
      <c r="D58" s="36"/>
    </row>
    <row r="59" spans="1:4" x14ac:dyDescent="0.2">
      <c r="C59" s="36"/>
      <c r="D59" s="36"/>
    </row>
    <row r="60" spans="1:4" x14ac:dyDescent="0.2">
      <c r="C60" s="36"/>
      <c r="D60" s="36"/>
    </row>
    <row r="61" spans="1:4" x14ac:dyDescent="0.2">
      <c r="C61" s="36"/>
      <c r="D61" s="36"/>
    </row>
    <row r="62" spans="1:4" x14ac:dyDescent="0.2">
      <c r="C62" s="36"/>
      <c r="D62" s="36"/>
    </row>
    <row r="63" spans="1:4" x14ac:dyDescent="0.2">
      <c r="D63" s="36"/>
    </row>
    <row r="65" spans="3:3" x14ac:dyDescent="0.2">
      <c r="C65" s="29"/>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FF9DC5-C9C2-4023-B877-38772BB6BEA7}">
  <sheetPr>
    <tabColor theme="9" tint="0.39997558519241921"/>
  </sheetPr>
  <dimension ref="A1:E11"/>
  <sheetViews>
    <sheetView workbookViewId="0">
      <selection activeCell="D19" sqref="D19"/>
    </sheetView>
  </sheetViews>
  <sheetFormatPr baseColWidth="10" defaultColWidth="8.6640625" defaultRowHeight="15" x14ac:dyDescent="0.2"/>
  <cols>
    <col min="1" max="1" width="56.33203125" style="5" customWidth="1"/>
    <col min="2" max="16384" width="8.6640625" style="5"/>
  </cols>
  <sheetData>
    <row r="1" spans="1:5" ht="21" thickBot="1" x14ac:dyDescent="0.3">
      <c r="A1" s="96" t="s">
        <v>211</v>
      </c>
    </row>
    <row r="2" spans="1:5" ht="16" thickTop="1" x14ac:dyDescent="0.2">
      <c r="A2" s="152" t="s">
        <v>180</v>
      </c>
      <c r="B2" s="152"/>
      <c r="C2" s="152"/>
      <c r="D2" s="152"/>
      <c r="E2" s="152"/>
    </row>
    <row r="3" spans="1:5" x14ac:dyDescent="0.2">
      <c r="A3" s="5" t="s">
        <v>205</v>
      </c>
    </row>
    <row r="4" spans="1:5" x14ac:dyDescent="0.2">
      <c r="A4" s="97" t="s">
        <v>212</v>
      </c>
    </row>
    <row r="5" spans="1:5" x14ac:dyDescent="0.2">
      <c r="A5" s="100" t="s">
        <v>213</v>
      </c>
      <c r="B5" s="101" t="s">
        <v>214</v>
      </c>
    </row>
    <row r="6" spans="1:5" x14ac:dyDescent="0.2">
      <c r="A6" s="43" t="s">
        <v>160</v>
      </c>
      <c r="B6" s="98">
        <f>Overview!B22</f>
        <v>2022</v>
      </c>
    </row>
    <row r="7" spans="1:5" x14ac:dyDescent="0.2">
      <c r="A7" s="43" t="s">
        <v>315</v>
      </c>
      <c r="B7" s="23">
        <v>2025</v>
      </c>
      <c r="C7" s="5" t="s">
        <v>337</v>
      </c>
    </row>
    <row r="8" spans="1:5" x14ac:dyDescent="0.2">
      <c r="A8" s="43" t="s">
        <v>165</v>
      </c>
      <c r="B8" s="23">
        <v>3</v>
      </c>
      <c r="C8" s="5" t="s">
        <v>167</v>
      </c>
    </row>
    <row r="9" spans="1:5" x14ac:dyDescent="0.2">
      <c r="A9" s="43" t="s">
        <v>164</v>
      </c>
      <c r="B9" s="98">
        <f>B7+B8</f>
        <v>2028</v>
      </c>
    </row>
    <row r="10" spans="1:5" x14ac:dyDescent="0.2">
      <c r="A10" s="43" t="s">
        <v>166</v>
      </c>
      <c r="B10" s="23">
        <v>20</v>
      </c>
      <c r="C10" s="5" t="s">
        <v>353</v>
      </c>
    </row>
    <row r="11" spans="1:5" x14ac:dyDescent="0.2">
      <c r="A11" s="43" t="s">
        <v>170</v>
      </c>
      <c r="B11" s="99">
        <f>B7+B8+B10-1</f>
        <v>2047</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D06FF2-EC53-4111-9343-1323F6427D32}">
  <sheetPr>
    <tabColor theme="0" tint="-0.249977111117893"/>
  </sheetPr>
  <dimension ref="A1:C8"/>
  <sheetViews>
    <sheetView tabSelected="1" workbookViewId="0">
      <selection activeCell="C20" sqref="C20"/>
    </sheetView>
  </sheetViews>
  <sheetFormatPr baseColWidth="10" defaultColWidth="8.6640625" defaultRowHeight="15" x14ac:dyDescent="0.2"/>
  <cols>
    <col min="1" max="1" width="41.33203125" style="5" customWidth="1"/>
    <col min="2" max="2" width="31.5" style="5" customWidth="1"/>
    <col min="3" max="16384" width="8.6640625" style="5"/>
  </cols>
  <sheetData>
    <row r="1" spans="1:3" ht="21" thickBot="1" x14ac:dyDescent="0.3">
      <c r="A1" s="96" t="s">
        <v>220</v>
      </c>
    </row>
    <row r="2" spans="1:3" ht="20" thickTop="1" x14ac:dyDescent="0.2">
      <c r="A2" s="104" t="s">
        <v>205</v>
      </c>
    </row>
    <row r="3" spans="1:3" x14ac:dyDescent="0.2">
      <c r="A3" s="97" t="s">
        <v>217</v>
      </c>
    </row>
    <row r="4" spans="1:3" ht="16" x14ac:dyDescent="0.2">
      <c r="A4" s="106" t="s">
        <v>33</v>
      </c>
      <c r="B4" s="106" t="s">
        <v>214</v>
      </c>
    </row>
    <row r="5" spans="1:3" x14ac:dyDescent="0.2">
      <c r="A5" s="98" t="s">
        <v>0</v>
      </c>
      <c r="B5" s="105">
        <f>Summary!Q37</f>
        <v>99539410.636634469</v>
      </c>
    </row>
    <row r="6" spans="1:3" x14ac:dyDescent="0.2">
      <c r="A6" s="98" t="s">
        <v>1</v>
      </c>
      <c r="B6" s="105">
        <f>Summary!C56</f>
        <v>26922807.286576729</v>
      </c>
    </row>
    <row r="7" spans="1:3" x14ac:dyDescent="0.2">
      <c r="A7" s="98" t="s">
        <v>2</v>
      </c>
      <c r="B7" s="105">
        <f>B5-B6</f>
        <v>72616603.350057736</v>
      </c>
    </row>
    <row r="8" spans="1:3" x14ac:dyDescent="0.2">
      <c r="A8" s="98" t="s">
        <v>3</v>
      </c>
      <c r="B8" s="145">
        <f>IFERROR(B5/B6, "Enter Costs in 'Capital Cost' sheet")</f>
        <v>3.69721513722914</v>
      </c>
      <c r="C8" s="5" t="s">
        <v>266</v>
      </c>
    </row>
  </sheetData>
  <conditionalFormatting sqref="A4:B4">
    <cfRule type="expression" dxfId="0" priority="1">
      <formula>ISNUMBER(SEARCH("_sns",A$4))</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F762AA-A4A0-4AEE-A83B-E1DACDC73A36}">
  <sheetPr>
    <tabColor theme="0" tint="-0.249977111117893"/>
  </sheetPr>
  <dimension ref="A1:F242"/>
  <sheetViews>
    <sheetView topLeftCell="A226" zoomScaleNormal="100" workbookViewId="0">
      <selection activeCell="B141" sqref="B141"/>
    </sheetView>
  </sheetViews>
  <sheetFormatPr baseColWidth="10" defaultColWidth="8.83203125" defaultRowHeight="15" x14ac:dyDescent="0.2"/>
  <cols>
    <col min="1" max="1" width="48.83203125" customWidth="1"/>
    <col min="2" max="2" width="27.33203125" customWidth="1"/>
    <col min="3" max="3" width="22.5" customWidth="1"/>
    <col min="4" max="4" width="19" customWidth="1"/>
    <col min="5" max="5" width="13.5" customWidth="1"/>
    <col min="6" max="6" width="12" customWidth="1"/>
  </cols>
  <sheetData>
    <row r="1" spans="1:6" ht="21" x14ac:dyDescent="0.25">
      <c r="A1" s="56" t="s">
        <v>204</v>
      </c>
      <c r="B1" s="57"/>
      <c r="C1" s="57"/>
      <c r="D1" s="57"/>
      <c r="E1" s="71"/>
      <c r="F1" s="71"/>
    </row>
    <row r="2" spans="1:6" x14ac:dyDescent="0.2">
      <c r="A2" s="152" t="s">
        <v>329</v>
      </c>
      <c r="B2" s="152"/>
      <c r="C2" s="152"/>
      <c r="D2" s="152"/>
      <c r="E2" s="152"/>
      <c r="F2" s="60"/>
    </row>
    <row r="3" spans="1:6" x14ac:dyDescent="0.2">
      <c r="A3" s="61" t="s">
        <v>328</v>
      </c>
      <c r="F3" s="60"/>
    </row>
    <row r="4" spans="1:6" x14ac:dyDescent="0.2">
      <c r="A4" s="62" t="s">
        <v>205</v>
      </c>
      <c r="F4" s="60"/>
    </row>
    <row r="5" spans="1:6" x14ac:dyDescent="0.2">
      <c r="A5" s="63" t="s">
        <v>267</v>
      </c>
      <c r="B5" s="64"/>
      <c r="C5" s="64"/>
      <c r="D5" s="64"/>
      <c r="E5" s="64"/>
      <c r="F5" s="60"/>
    </row>
    <row r="6" spans="1:6" ht="17.25" customHeight="1" x14ac:dyDescent="0.2">
      <c r="A6" s="66" t="s">
        <v>22</v>
      </c>
      <c r="B6" s="66" t="s">
        <v>324</v>
      </c>
      <c r="C6" s="64"/>
      <c r="D6" s="64"/>
      <c r="E6" s="64"/>
      <c r="F6" s="60"/>
    </row>
    <row r="7" spans="1:6" x14ac:dyDescent="0.2">
      <c r="A7" s="67" t="s">
        <v>23</v>
      </c>
      <c r="B7" s="68">
        <v>5000</v>
      </c>
      <c r="C7" s="64"/>
      <c r="D7" s="64"/>
      <c r="E7" s="64"/>
      <c r="F7" s="60"/>
    </row>
    <row r="8" spans="1:6" x14ac:dyDescent="0.2">
      <c r="A8" s="67" t="s">
        <v>24</v>
      </c>
      <c r="B8" s="68">
        <v>111700</v>
      </c>
      <c r="C8" s="64"/>
      <c r="D8" s="64"/>
      <c r="E8" s="64"/>
      <c r="F8" s="60"/>
    </row>
    <row r="9" spans="1:6" x14ac:dyDescent="0.2">
      <c r="A9" s="67" t="s">
        <v>25</v>
      </c>
      <c r="B9" s="68">
        <v>233800</v>
      </c>
      <c r="C9" s="64"/>
      <c r="D9" s="64"/>
      <c r="E9" s="64"/>
      <c r="F9" s="60"/>
    </row>
    <row r="10" spans="1:6" x14ac:dyDescent="0.2">
      <c r="A10" s="67" t="s">
        <v>26</v>
      </c>
      <c r="B10" s="68">
        <v>1188200</v>
      </c>
      <c r="C10" s="64"/>
      <c r="D10" s="64"/>
      <c r="E10" s="64"/>
      <c r="F10" s="60"/>
    </row>
    <row r="11" spans="1:6" x14ac:dyDescent="0.2">
      <c r="A11" s="67" t="s">
        <v>27</v>
      </c>
      <c r="B11" s="68">
        <v>12500000</v>
      </c>
      <c r="C11" s="64"/>
      <c r="D11" s="64"/>
      <c r="E11" s="64"/>
      <c r="F11" s="60"/>
    </row>
    <row r="12" spans="1:6" x14ac:dyDescent="0.2">
      <c r="A12" s="67" t="s">
        <v>28</v>
      </c>
      <c r="B12" s="68">
        <v>217600</v>
      </c>
      <c r="C12" s="64"/>
      <c r="D12" s="64"/>
      <c r="E12" s="64"/>
      <c r="F12" s="60"/>
    </row>
    <row r="13" spans="1:6" x14ac:dyDescent="0.2">
      <c r="A13" s="63" t="s">
        <v>360</v>
      </c>
      <c r="B13" s="64"/>
      <c r="C13" s="64"/>
      <c r="D13" s="64"/>
      <c r="E13" s="64"/>
      <c r="F13" s="60"/>
    </row>
    <row r="14" spans="1:6" ht="16" x14ac:dyDescent="0.2">
      <c r="A14" s="66" t="s">
        <v>29</v>
      </c>
      <c r="B14" s="66" t="s">
        <v>324</v>
      </c>
      <c r="C14" s="64"/>
      <c r="D14" s="64"/>
      <c r="E14" s="64"/>
      <c r="F14" s="60"/>
    </row>
    <row r="15" spans="1:6" x14ac:dyDescent="0.2">
      <c r="A15" s="67" t="s">
        <v>268</v>
      </c>
      <c r="B15" s="68">
        <v>9100</v>
      </c>
      <c r="C15" s="64"/>
      <c r="D15" s="64"/>
      <c r="E15" s="64"/>
      <c r="F15" s="60"/>
    </row>
    <row r="16" spans="1:6" x14ac:dyDescent="0.2">
      <c r="A16" s="67" t="s">
        <v>30</v>
      </c>
      <c r="B16" s="68">
        <v>313000</v>
      </c>
      <c r="C16" s="64"/>
      <c r="D16" s="64"/>
      <c r="E16" s="64"/>
      <c r="F16" s="60"/>
    </row>
    <row r="17" spans="1:6" x14ac:dyDescent="0.2">
      <c r="A17" s="67" t="s">
        <v>31</v>
      </c>
      <c r="B17" s="68">
        <v>14022900</v>
      </c>
      <c r="C17" s="64"/>
      <c r="D17" s="64"/>
      <c r="E17" s="64"/>
      <c r="F17" s="60"/>
    </row>
    <row r="18" spans="1:6" x14ac:dyDescent="0.2">
      <c r="A18" s="65" t="s">
        <v>205</v>
      </c>
      <c r="B18" s="64"/>
      <c r="C18" s="64"/>
      <c r="D18" s="64"/>
      <c r="E18" s="64"/>
      <c r="F18" s="60"/>
    </row>
    <row r="19" spans="1:6" x14ac:dyDescent="0.2">
      <c r="A19" s="63" t="s">
        <v>269</v>
      </c>
      <c r="B19" s="64"/>
      <c r="C19" s="64"/>
      <c r="D19" s="64"/>
      <c r="E19" s="64"/>
      <c r="F19" s="60"/>
    </row>
    <row r="20" spans="1:6" ht="15" customHeight="1" x14ac:dyDescent="0.2">
      <c r="A20" s="204" t="s">
        <v>32</v>
      </c>
      <c r="B20" s="204"/>
      <c r="C20" s="64"/>
      <c r="D20" s="64"/>
      <c r="E20" s="64"/>
      <c r="F20" s="60"/>
    </row>
    <row r="21" spans="1:6" x14ac:dyDescent="0.2">
      <c r="A21" s="204" t="s">
        <v>270</v>
      </c>
      <c r="B21" s="204"/>
      <c r="C21" s="64"/>
      <c r="D21" s="64"/>
      <c r="E21" s="64"/>
      <c r="F21" s="60"/>
    </row>
    <row r="22" spans="1:6" ht="16" x14ac:dyDescent="0.2">
      <c r="A22" s="66" t="s">
        <v>33</v>
      </c>
      <c r="B22" s="66" t="s">
        <v>34</v>
      </c>
      <c r="C22" s="64"/>
      <c r="D22" s="64"/>
      <c r="E22" s="64"/>
      <c r="F22" s="60"/>
    </row>
    <row r="23" spans="1:6" x14ac:dyDescent="0.2">
      <c r="A23" s="67" t="s">
        <v>35</v>
      </c>
      <c r="B23" s="69"/>
      <c r="C23" s="64"/>
      <c r="D23" s="64"/>
      <c r="E23" s="64"/>
      <c r="F23" s="60"/>
    </row>
    <row r="24" spans="1:6" ht="16" x14ac:dyDescent="0.2">
      <c r="A24" s="67" t="s">
        <v>40</v>
      </c>
      <c r="B24" s="70">
        <v>17.899999999999999</v>
      </c>
      <c r="C24" s="64"/>
      <c r="D24" s="64"/>
      <c r="E24" s="64"/>
      <c r="F24" s="60"/>
    </row>
    <row r="25" spans="1:6" ht="16" x14ac:dyDescent="0.2">
      <c r="A25" s="67" t="s">
        <v>41</v>
      </c>
      <c r="B25" s="70">
        <v>32.299999999999997</v>
      </c>
      <c r="C25" s="64"/>
      <c r="D25" s="64"/>
      <c r="E25" s="64"/>
      <c r="F25" s="60"/>
    </row>
    <row r="26" spans="1:6" ht="16" x14ac:dyDescent="0.2">
      <c r="A26" s="67" t="s">
        <v>42</v>
      </c>
      <c r="B26" s="70">
        <v>19.600000000000001</v>
      </c>
      <c r="C26" s="64"/>
      <c r="D26" s="64"/>
      <c r="E26" s="64"/>
      <c r="F26" s="60"/>
    </row>
    <row r="27" spans="1:6" x14ac:dyDescent="0.2">
      <c r="A27" s="67"/>
      <c r="B27" s="70"/>
      <c r="C27" s="64"/>
      <c r="D27" s="64"/>
      <c r="E27" s="64"/>
      <c r="F27" s="60"/>
    </row>
    <row r="28" spans="1:6" ht="16" x14ac:dyDescent="0.2">
      <c r="A28" s="67" t="s">
        <v>43</v>
      </c>
      <c r="B28" s="70">
        <v>35.799999999999997</v>
      </c>
      <c r="C28" s="64"/>
      <c r="D28" s="64"/>
      <c r="E28" s="64"/>
      <c r="F28" s="60"/>
    </row>
    <row r="29" spans="1:6" x14ac:dyDescent="0.2">
      <c r="A29" s="69"/>
      <c r="B29" s="70"/>
      <c r="C29" s="64"/>
      <c r="D29" s="64"/>
      <c r="E29" s="64"/>
      <c r="F29" s="60"/>
    </row>
    <row r="30" spans="1:6" ht="16" x14ac:dyDescent="0.2">
      <c r="A30" s="67" t="s">
        <v>44</v>
      </c>
      <c r="B30" s="70"/>
      <c r="C30" s="64"/>
      <c r="D30" s="64"/>
      <c r="E30" s="64"/>
      <c r="F30" s="60"/>
    </row>
    <row r="31" spans="1:6" x14ac:dyDescent="0.2">
      <c r="A31" s="67" t="s">
        <v>36</v>
      </c>
      <c r="B31" s="70">
        <v>33.5</v>
      </c>
      <c r="C31" s="64"/>
      <c r="D31" s="64"/>
      <c r="E31" s="64"/>
      <c r="F31" s="60"/>
    </row>
    <row r="32" spans="1:6" x14ac:dyDescent="0.2">
      <c r="A32" s="67" t="s">
        <v>37</v>
      </c>
      <c r="B32" s="70">
        <v>36.5</v>
      </c>
      <c r="C32" s="64"/>
      <c r="D32" s="64"/>
      <c r="E32" s="64"/>
      <c r="F32" s="60"/>
    </row>
    <row r="33" spans="1:6" x14ac:dyDescent="0.2">
      <c r="A33" s="67" t="s">
        <v>38</v>
      </c>
      <c r="B33" s="70">
        <v>63.3</v>
      </c>
      <c r="C33" s="64"/>
      <c r="D33" s="64"/>
      <c r="E33" s="64"/>
      <c r="F33" s="60"/>
    </row>
    <row r="34" spans="1:6" x14ac:dyDescent="0.2">
      <c r="A34" s="67" t="s">
        <v>39</v>
      </c>
      <c r="B34" s="70">
        <v>53.5</v>
      </c>
      <c r="C34" s="64"/>
      <c r="D34" s="64"/>
      <c r="E34" s="64"/>
      <c r="F34" s="60"/>
    </row>
    <row r="35" spans="1:6" x14ac:dyDescent="0.2">
      <c r="A35" s="73"/>
      <c r="B35" s="74"/>
      <c r="C35" s="64"/>
      <c r="D35" s="64"/>
      <c r="E35" s="64"/>
      <c r="F35" s="60"/>
    </row>
    <row r="36" spans="1:6" ht="83.25" customHeight="1" x14ac:dyDescent="0.2">
      <c r="A36" s="183" t="s">
        <v>271</v>
      </c>
      <c r="B36" s="185"/>
      <c r="C36" s="64"/>
      <c r="D36" s="64"/>
      <c r="E36" s="64"/>
      <c r="F36" s="60"/>
    </row>
    <row r="37" spans="1:6" ht="54" customHeight="1" x14ac:dyDescent="0.2">
      <c r="A37" s="183" t="s">
        <v>45</v>
      </c>
      <c r="B37" s="185"/>
      <c r="C37" s="64"/>
      <c r="D37" s="64"/>
      <c r="E37" s="64"/>
      <c r="F37" s="60"/>
    </row>
    <row r="38" spans="1:6" ht="58.5" customHeight="1" x14ac:dyDescent="0.2">
      <c r="A38" s="183" t="s">
        <v>272</v>
      </c>
      <c r="B38" s="185"/>
      <c r="C38" s="64"/>
      <c r="D38" s="64"/>
      <c r="E38" s="64"/>
      <c r="F38" s="60"/>
    </row>
    <row r="39" spans="1:6" ht="25.5" customHeight="1" x14ac:dyDescent="0.2">
      <c r="A39" s="205" t="s">
        <v>46</v>
      </c>
      <c r="B39" s="206"/>
      <c r="C39" s="64"/>
      <c r="D39" s="64"/>
      <c r="E39" s="64"/>
      <c r="F39" s="60"/>
    </row>
    <row r="40" spans="1:6" ht="23.25" customHeight="1" x14ac:dyDescent="0.2">
      <c r="A40" s="207" t="s">
        <v>47</v>
      </c>
      <c r="B40" s="208"/>
      <c r="C40" s="64"/>
      <c r="D40" s="64"/>
      <c r="E40" s="64"/>
      <c r="F40" s="60"/>
    </row>
    <row r="41" spans="1:6" x14ac:dyDescent="0.2">
      <c r="A41" s="5" t="s">
        <v>205</v>
      </c>
      <c r="B41" s="64"/>
      <c r="C41" s="64"/>
      <c r="D41" s="64"/>
      <c r="E41" s="64"/>
      <c r="F41" s="60"/>
    </row>
    <row r="42" spans="1:6" x14ac:dyDescent="0.2">
      <c r="A42" s="63" t="s">
        <v>273</v>
      </c>
      <c r="B42" s="64"/>
      <c r="C42" s="64"/>
      <c r="D42" s="64"/>
      <c r="E42" s="64"/>
      <c r="F42" s="60"/>
    </row>
    <row r="43" spans="1:6" x14ac:dyDescent="0.2">
      <c r="A43" s="75" t="s">
        <v>48</v>
      </c>
      <c r="B43" s="76" t="s">
        <v>49</v>
      </c>
      <c r="C43" s="64"/>
      <c r="D43" s="64"/>
      <c r="E43" s="64"/>
      <c r="F43" s="60"/>
    </row>
    <row r="44" spans="1:6" ht="16" x14ac:dyDescent="0.2">
      <c r="A44" s="67" t="s">
        <v>53</v>
      </c>
      <c r="B44" s="77">
        <v>1.48</v>
      </c>
      <c r="C44" s="64"/>
      <c r="D44" s="64"/>
      <c r="E44" s="64"/>
      <c r="F44" s="60"/>
    </row>
    <row r="45" spans="1:6" x14ac:dyDescent="0.2">
      <c r="A45" s="67" t="s">
        <v>50</v>
      </c>
      <c r="B45" s="77">
        <v>1.58</v>
      </c>
      <c r="C45" s="64"/>
      <c r="D45" s="64"/>
      <c r="E45" s="64"/>
      <c r="F45" s="60"/>
    </row>
    <row r="46" spans="1:6" x14ac:dyDescent="0.2">
      <c r="A46" s="67" t="s">
        <v>51</v>
      </c>
      <c r="B46" s="77">
        <v>2.02</v>
      </c>
      <c r="C46" s="64"/>
      <c r="D46" s="64"/>
      <c r="E46" s="64"/>
      <c r="F46" s="60"/>
    </row>
    <row r="47" spans="1:6" x14ac:dyDescent="0.2">
      <c r="A47" s="67" t="s">
        <v>52</v>
      </c>
      <c r="B47" s="77">
        <v>1.67</v>
      </c>
      <c r="C47" s="64"/>
      <c r="D47" s="64"/>
      <c r="E47" s="64"/>
      <c r="F47" s="60"/>
    </row>
    <row r="48" spans="1:6" x14ac:dyDescent="0.2">
      <c r="A48" s="65"/>
      <c r="B48" s="72"/>
      <c r="C48" s="64"/>
      <c r="D48" s="64"/>
      <c r="E48" s="64"/>
      <c r="F48" s="60"/>
    </row>
    <row r="49" spans="1:6" ht="45" customHeight="1" x14ac:dyDescent="0.2">
      <c r="A49" s="201" t="s">
        <v>54</v>
      </c>
      <c r="B49" s="203"/>
      <c r="C49" s="64"/>
      <c r="D49" s="64"/>
      <c r="E49" s="64"/>
      <c r="F49" s="60"/>
    </row>
    <row r="50" spans="1:6" x14ac:dyDescent="0.2">
      <c r="A50" s="5" t="s">
        <v>205</v>
      </c>
      <c r="B50" s="64"/>
      <c r="C50" s="64"/>
      <c r="D50" s="64"/>
      <c r="E50" s="64"/>
      <c r="F50" s="60"/>
    </row>
    <row r="51" spans="1:6" x14ac:dyDescent="0.2">
      <c r="A51" s="63" t="s">
        <v>274</v>
      </c>
      <c r="B51" s="64"/>
      <c r="C51" s="64"/>
      <c r="D51" s="64"/>
      <c r="E51" s="64"/>
      <c r="F51" s="60"/>
    </row>
    <row r="52" spans="1:6" ht="30" customHeight="1" x14ac:dyDescent="0.2">
      <c r="A52" s="75" t="s">
        <v>48</v>
      </c>
      <c r="B52" s="76" t="s">
        <v>275</v>
      </c>
      <c r="C52" s="64"/>
      <c r="D52" s="64"/>
      <c r="E52" s="64"/>
      <c r="F52" s="60"/>
    </row>
    <row r="53" spans="1:6" ht="16" x14ac:dyDescent="0.2">
      <c r="A53" s="67" t="s">
        <v>77</v>
      </c>
      <c r="B53" s="78">
        <v>0.52</v>
      </c>
      <c r="C53" s="64"/>
      <c r="D53" s="64"/>
      <c r="E53" s="64"/>
      <c r="F53" s="60"/>
    </row>
    <row r="54" spans="1:6" ht="16" x14ac:dyDescent="0.2">
      <c r="A54" s="67" t="s">
        <v>78</v>
      </c>
      <c r="B54" s="78">
        <v>1.32</v>
      </c>
      <c r="C54" s="64"/>
      <c r="D54" s="64"/>
      <c r="E54" s="64"/>
      <c r="F54" s="60"/>
    </row>
    <row r="55" spans="1:6" x14ac:dyDescent="0.2">
      <c r="A55" s="65"/>
      <c r="B55" s="72"/>
      <c r="C55" s="64"/>
      <c r="D55" s="64"/>
      <c r="E55" s="64"/>
      <c r="F55" s="60"/>
    </row>
    <row r="56" spans="1:6" ht="68.25" customHeight="1" x14ac:dyDescent="0.2">
      <c r="A56" s="183" t="s">
        <v>55</v>
      </c>
      <c r="B56" s="185"/>
      <c r="C56" s="64"/>
      <c r="D56" s="64"/>
      <c r="E56" s="64"/>
      <c r="F56" s="60"/>
    </row>
    <row r="57" spans="1:6" ht="72" customHeight="1" x14ac:dyDescent="0.2">
      <c r="A57" s="201" t="s">
        <v>56</v>
      </c>
      <c r="B57" s="203"/>
      <c r="C57" s="64"/>
      <c r="D57" s="64"/>
      <c r="E57" s="64"/>
      <c r="F57" s="60"/>
    </row>
    <row r="58" spans="1:6" x14ac:dyDescent="0.2">
      <c r="A58" s="5" t="s">
        <v>205</v>
      </c>
      <c r="B58" s="64"/>
      <c r="C58" s="64"/>
      <c r="D58" s="64"/>
      <c r="E58" s="64"/>
      <c r="F58" s="60"/>
    </row>
    <row r="59" spans="1:6" x14ac:dyDescent="0.2">
      <c r="A59" s="63" t="s">
        <v>276</v>
      </c>
      <c r="B59" s="64"/>
      <c r="C59" s="64"/>
      <c r="D59" s="64"/>
      <c r="E59" s="64"/>
      <c r="F59" s="60"/>
    </row>
    <row r="60" spans="1:6" x14ac:dyDescent="0.2">
      <c r="A60" s="79"/>
      <c r="B60" s="193" t="s">
        <v>288</v>
      </c>
      <c r="C60" s="194"/>
      <c r="D60" s="195"/>
      <c r="E60" s="64"/>
      <c r="F60" s="60"/>
    </row>
    <row r="61" spans="1:6" ht="18" x14ac:dyDescent="0.2">
      <c r="A61" s="79" t="s">
        <v>278</v>
      </c>
      <c r="B61" s="79" t="s">
        <v>290</v>
      </c>
      <c r="C61" s="79" t="s">
        <v>291</v>
      </c>
      <c r="D61" s="79" t="s">
        <v>292</v>
      </c>
      <c r="E61" s="64"/>
      <c r="F61" s="60"/>
    </row>
    <row r="62" spans="1:6" x14ac:dyDescent="0.2">
      <c r="A62" s="125" t="s">
        <v>279</v>
      </c>
      <c r="B62" s="125"/>
      <c r="C62" s="125"/>
      <c r="D62" s="126"/>
      <c r="E62" s="64"/>
      <c r="F62" s="60"/>
    </row>
    <row r="63" spans="1:6" x14ac:dyDescent="0.2">
      <c r="A63" s="67" t="s">
        <v>280</v>
      </c>
      <c r="B63" s="123">
        <v>273</v>
      </c>
      <c r="C63" s="123">
        <v>749</v>
      </c>
      <c r="D63" s="123">
        <v>28</v>
      </c>
      <c r="E63" s="64"/>
      <c r="F63" s="60"/>
    </row>
    <row r="64" spans="1:6" x14ac:dyDescent="0.2">
      <c r="A64" s="67" t="s">
        <v>281</v>
      </c>
      <c r="B64" s="123">
        <v>299</v>
      </c>
      <c r="C64" s="123">
        <v>102</v>
      </c>
      <c r="D64" s="123">
        <v>26</v>
      </c>
      <c r="E64" s="64"/>
      <c r="F64" s="60"/>
    </row>
    <row r="65" spans="1:6" x14ac:dyDescent="0.2">
      <c r="A65" s="67" t="s">
        <v>282</v>
      </c>
      <c r="B65" s="123">
        <v>747</v>
      </c>
      <c r="C65" s="123">
        <v>102</v>
      </c>
      <c r="D65" s="123">
        <v>26</v>
      </c>
      <c r="E65" s="64"/>
      <c r="F65" s="60"/>
    </row>
    <row r="66" spans="1:6" x14ac:dyDescent="0.2">
      <c r="A66" s="67" t="s">
        <v>283</v>
      </c>
      <c r="B66" s="123">
        <v>331</v>
      </c>
      <c r="C66" s="123">
        <v>102</v>
      </c>
      <c r="D66" s="123">
        <v>26</v>
      </c>
      <c r="E66" s="64"/>
      <c r="F66" s="60"/>
    </row>
    <row r="67" spans="1:6" x14ac:dyDescent="0.2">
      <c r="A67" s="125" t="s">
        <v>284</v>
      </c>
      <c r="B67" s="125"/>
      <c r="C67" s="125"/>
      <c r="D67" s="127"/>
      <c r="E67" s="64"/>
      <c r="F67" s="60"/>
    </row>
    <row r="68" spans="1:6" x14ac:dyDescent="0.2">
      <c r="A68" s="67" t="s">
        <v>280</v>
      </c>
      <c r="B68" s="123">
        <v>799</v>
      </c>
      <c r="C68" s="123">
        <v>2202</v>
      </c>
      <c r="D68" s="123">
        <v>280</v>
      </c>
      <c r="E68" s="64"/>
      <c r="F68" s="60"/>
    </row>
    <row r="69" spans="1:6" x14ac:dyDescent="0.2">
      <c r="A69" s="67" t="s">
        <v>281</v>
      </c>
      <c r="B69" s="123">
        <v>778</v>
      </c>
      <c r="C69" s="123">
        <v>727</v>
      </c>
      <c r="D69" s="123">
        <v>218</v>
      </c>
      <c r="E69" s="64"/>
      <c r="F69" s="60"/>
    </row>
    <row r="70" spans="1:6" x14ac:dyDescent="0.2">
      <c r="A70" s="67" t="s">
        <v>282</v>
      </c>
      <c r="B70" s="123">
        <v>1226</v>
      </c>
      <c r="C70" s="123">
        <v>727</v>
      </c>
      <c r="D70" s="123">
        <v>218</v>
      </c>
      <c r="E70" s="64"/>
      <c r="F70" s="60"/>
    </row>
    <row r="71" spans="1:6" x14ac:dyDescent="0.2">
      <c r="A71" s="67" t="s">
        <v>283</v>
      </c>
      <c r="B71" s="123">
        <v>810</v>
      </c>
      <c r="C71" s="123">
        <v>727</v>
      </c>
      <c r="D71" s="123">
        <v>218</v>
      </c>
      <c r="E71" s="64"/>
      <c r="F71" s="60"/>
    </row>
    <row r="72" spans="1:6" x14ac:dyDescent="0.2">
      <c r="A72" s="125" t="s">
        <v>285</v>
      </c>
      <c r="B72" s="125"/>
      <c r="C72" s="125"/>
      <c r="D72" s="128"/>
      <c r="E72" s="64"/>
      <c r="F72" s="60"/>
    </row>
    <row r="73" spans="1:6" x14ac:dyDescent="0.2">
      <c r="A73" s="67" t="s">
        <v>286</v>
      </c>
      <c r="B73" s="70">
        <v>1.03</v>
      </c>
      <c r="C73" s="124" t="s">
        <v>102</v>
      </c>
      <c r="D73" s="124" t="s">
        <v>102</v>
      </c>
      <c r="E73" s="64"/>
      <c r="F73" s="60"/>
    </row>
    <row r="74" spans="1:6" ht="28" customHeight="1" x14ac:dyDescent="0.2">
      <c r="A74" s="196" t="s">
        <v>289</v>
      </c>
      <c r="B74" s="196"/>
      <c r="C74" s="196"/>
      <c r="D74" s="197"/>
      <c r="E74" s="64"/>
      <c r="F74" s="60"/>
    </row>
    <row r="75" spans="1:6" ht="57.5" customHeight="1" x14ac:dyDescent="0.2">
      <c r="A75" s="191" t="s">
        <v>293</v>
      </c>
      <c r="B75" s="191"/>
      <c r="C75" s="191"/>
      <c r="D75" s="192"/>
      <c r="E75" s="64"/>
      <c r="F75" s="60"/>
    </row>
    <row r="76" spans="1:6" x14ac:dyDescent="0.2">
      <c r="A76" s="5" t="s">
        <v>205</v>
      </c>
      <c r="B76" s="64"/>
      <c r="C76" s="64"/>
      <c r="D76" s="64"/>
      <c r="E76" s="64"/>
      <c r="F76" s="60"/>
    </row>
    <row r="77" spans="1:6" x14ac:dyDescent="0.2">
      <c r="A77" s="63" t="s">
        <v>58</v>
      </c>
      <c r="B77" s="64"/>
      <c r="C77" s="64"/>
      <c r="D77" s="64"/>
      <c r="E77" s="64"/>
      <c r="F77" s="60"/>
    </row>
    <row r="78" spans="1:6" ht="19" x14ac:dyDescent="0.2">
      <c r="A78" s="79" t="s">
        <v>57</v>
      </c>
      <c r="B78" s="76" t="s">
        <v>207</v>
      </c>
      <c r="C78" s="76" t="s">
        <v>208</v>
      </c>
      <c r="D78" s="76" t="s">
        <v>209</v>
      </c>
      <c r="E78" s="76" t="s">
        <v>210</v>
      </c>
      <c r="F78" s="60"/>
    </row>
    <row r="79" spans="1:6" x14ac:dyDescent="0.2">
      <c r="A79" s="67">
        <v>2023</v>
      </c>
      <c r="B79" s="68">
        <v>19800</v>
      </c>
      <c r="C79" s="68">
        <v>52900</v>
      </c>
      <c r="D79" s="68">
        <v>951000</v>
      </c>
      <c r="E79" s="68">
        <v>228.37600706009624</v>
      </c>
      <c r="F79" s="60"/>
    </row>
    <row r="80" spans="1:6" x14ac:dyDescent="0.2">
      <c r="A80" s="67">
        <v>2024</v>
      </c>
      <c r="B80" s="68">
        <v>20100</v>
      </c>
      <c r="C80" s="68">
        <v>53800</v>
      </c>
      <c r="D80" s="68">
        <v>963200</v>
      </c>
      <c r="E80" s="68">
        <v>232.85396798284322</v>
      </c>
      <c r="F80" s="60"/>
    </row>
    <row r="81" spans="1:6" x14ac:dyDescent="0.2">
      <c r="A81" s="67">
        <v>2025</v>
      </c>
      <c r="B81" s="68">
        <v>20300</v>
      </c>
      <c r="C81" s="68">
        <v>54800</v>
      </c>
      <c r="D81" s="68">
        <v>975500</v>
      </c>
      <c r="E81" s="68">
        <v>237.33192890559022</v>
      </c>
      <c r="F81" s="60"/>
    </row>
    <row r="82" spans="1:6" x14ac:dyDescent="0.2">
      <c r="A82" s="67">
        <v>2026</v>
      </c>
      <c r="B82" s="68">
        <v>20600</v>
      </c>
      <c r="C82" s="68">
        <v>56100</v>
      </c>
      <c r="D82" s="68">
        <v>993500</v>
      </c>
      <c r="E82" s="68">
        <v>240.69039959765044</v>
      </c>
      <c r="F82" s="60"/>
    </row>
    <row r="83" spans="1:6" x14ac:dyDescent="0.2">
      <c r="A83" s="67">
        <v>2027</v>
      </c>
      <c r="B83" s="68">
        <v>21000</v>
      </c>
      <c r="C83" s="68">
        <v>57400</v>
      </c>
      <c r="D83" s="68">
        <v>1011900</v>
      </c>
      <c r="E83" s="68">
        <v>245.16836052039741</v>
      </c>
      <c r="F83" s="60"/>
    </row>
    <row r="84" spans="1:6" x14ac:dyDescent="0.2">
      <c r="A84" s="67">
        <v>2028</v>
      </c>
      <c r="B84" s="68">
        <v>21300</v>
      </c>
      <c r="C84" s="68">
        <v>58700</v>
      </c>
      <c r="D84" s="68">
        <v>1030600</v>
      </c>
      <c r="E84" s="68">
        <v>249.64632144314442</v>
      </c>
      <c r="F84" s="60"/>
    </row>
    <row r="85" spans="1:6" x14ac:dyDescent="0.2">
      <c r="A85" s="67">
        <v>2029</v>
      </c>
      <c r="B85" s="68">
        <v>21700</v>
      </c>
      <c r="C85" s="68">
        <v>60100</v>
      </c>
      <c r="D85" s="68">
        <v>1049600</v>
      </c>
      <c r="E85" s="68">
        <v>253.00479213520464</v>
      </c>
      <c r="F85" s="60"/>
    </row>
    <row r="86" spans="1:6" x14ac:dyDescent="0.2">
      <c r="A86" s="67">
        <v>2030</v>
      </c>
      <c r="B86" s="68">
        <v>22000</v>
      </c>
      <c r="C86" s="68">
        <v>61500</v>
      </c>
      <c r="D86" s="68">
        <v>1069000</v>
      </c>
      <c r="E86" s="68">
        <v>257.48275305795164</v>
      </c>
      <c r="F86" s="60"/>
    </row>
    <row r="87" spans="1:6" x14ac:dyDescent="0.2">
      <c r="A87" s="67">
        <v>2031</v>
      </c>
      <c r="B87" s="68">
        <v>22000</v>
      </c>
      <c r="C87" s="68">
        <v>61500</v>
      </c>
      <c r="D87" s="68">
        <v>1069000</v>
      </c>
      <c r="E87" s="68">
        <v>261.96071398069864</v>
      </c>
      <c r="F87" s="60"/>
    </row>
    <row r="88" spans="1:6" x14ac:dyDescent="0.2">
      <c r="A88" s="67">
        <v>2032</v>
      </c>
      <c r="B88" s="68">
        <v>22000</v>
      </c>
      <c r="C88" s="68">
        <v>61500</v>
      </c>
      <c r="D88" s="68">
        <v>1069000</v>
      </c>
      <c r="E88" s="68">
        <v>265.31918467275887</v>
      </c>
      <c r="F88" s="60"/>
    </row>
    <row r="89" spans="1:6" x14ac:dyDescent="0.2">
      <c r="A89" s="67">
        <v>2033</v>
      </c>
      <c r="B89" s="68">
        <v>22000</v>
      </c>
      <c r="C89" s="68">
        <v>61500</v>
      </c>
      <c r="D89" s="68">
        <v>1069000</v>
      </c>
      <c r="E89" s="68">
        <v>269.79714559550587</v>
      </c>
      <c r="F89" s="60"/>
    </row>
    <row r="90" spans="1:6" x14ac:dyDescent="0.2">
      <c r="A90" s="67">
        <v>2034</v>
      </c>
      <c r="B90" s="68">
        <v>22000</v>
      </c>
      <c r="C90" s="68">
        <v>61500</v>
      </c>
      <c r="D90" s="68">
        <v>1069000</v>
      </c>
      <c r="E90" s="68">
        <v>274.27510651825281</v>
      </c>
      <c r="F90" s="60"/>
    </row>
    <row r="91" spans="1:6" x14ac:dyDescent="0.2">
      <c r="A91" s="67">
        <v>2035</v>
      </c>
      <c r="B91" s="68">
        <v>22000</v>
      </c>
      <c r="C91" s="68">
        <v>61500</v>
      </c>
      <c r="D91" s="68">
        <v>1069000</v>
      </c>
      <c r="E91" s="68">
        <v>277.63357721031309</v>
      </c>
      <c r="F91" s="60"/>
    </row>
    <row r="92" spans="1:6" x14ac:dyDescent="0.2">
      <c r="A92" s="67">
        <v>2036</v>
      </c>
      <c r="B92" s="68">
        <v>22000</v>
      </c>
      <c r="C92" s="68">
        <v>61500</v>
      </c>
      <c r="D92" s="68">
        <v>1069000</v>
      </c>
      <c r="E92" s="68">
        <v>282.11153813306004</v>
      </c>
      <c r="F92" s="60"/>
    </row>
    <row r="93" spans="1:6" x14ac:dyDescent="0.2">
      <c r="A93" s="67">
        <v>2037</v>
      </c>
      <c r="B93" s="68">
        <v>22000</v>
      </c>
      <c r="C93" s="68">
        <v>61500</v>
      </c>
      <c r="D93" s="68">
        <v>1069000</v>
      </c>
      <c r="E93" s="68">
        <v>286.58949905580704</v>
      </c>
      <c r="F93" s="60"/>
    </row>
    <row r="94" spans="1:6" x14ac:dyDescent="0.2">
      <c r="A94" s="67">
        <v>2038</v>
      </c>
      <c r="B94" s="68">
        <v>22000</v>
      </c>
      <c r="C94" s="68">
        <v>61500</v>
      </c>
      <c r="D94" s="68">
        <v>1069000</v>
      </c>
      <c r="E94" s="68">
        <v>289.94796974786726</v>
      </c>
      <c r="F94" s="60"/>
    </row>
    <row r="95" spans="1:6" x14ac:dyDescent="0.2">
      <c r="A95" s="67">
        <v>2039</v>
      </c>
      <c r="B95" s="68">
        <v>22000</v>
      </c>
      <c r="C95" s="68">
        <v>61500</v>
      </c>
      <c r="D95" s="68">
        <v>1069000</v>
      </c>
      <c r="E95" s="68">
        <v>294.42593067061426</v>
      </c>
      <c r="F95" s="60"/>
    </row>
    <row r="96" spans="1:6" x14ac:dyDescent="0.2">
      <c r="A96" s="67">
        <v>2040</v>
      </c>
      <c r="B96" s="68">
        <v>22000</v>
      </c>
      <c r="C96" s="68">
        <v>61500</v>
      </c>
      <c r="D96" s="68">
        <v>1069000</v>
      </c>
      <c r="E96" s="68">
        <v>298.90389159336127</v>
      </c>
      <c r="F96" s="60"/>
    </row>
    <row r="97" spans="1:6" x14ac:dyDescent="0.2">
      <c r="A97" s="67">
        <v>2041</v>
      </c>
      <c r="B97" s="68">
        <v>22000</v>
      </c>
      <c r="C97" s="68">
        <v>61500</v>
      </c>
      <c r="D97" s="68">
        <v>1069000</v>
      </c>
      <c r="E97" s="68">
        <v>303.38185251610821</v>
      </c>
      <c r="F97" s="60"/>
    </row>
    <row r="98" spans="1:6" x14ac:dyDescent="0.2">
      <c r="A98" s="67">
        <v>2042</v>
      </c>
      <c r="B98" s="68">
        <v>22000</v>
      </c>
      <c r="C98" s="68">
        <v>61500</v>
      </c>
      <c r="D98" s="68">
        <v>1069000</v>
      </c>
      <c r="E98" s="68">
        <v>307.85981343885521</v>
      </c>
      <c r="F98" s="60"/>
    </row>
    <row r="99" spans="1:6" x14ac:dyDescent="0.2">
      <c r="A99" s="67">
        <v>2043</v>
      </c>
      <c r="B99" s="68">
        <v>22000</v>
      </c>
      <c r="C99" s="68">
        <v>61500</v>
      </c>
      <c r="D99" s="68">
        <v>1069000</v>
      </c>
      <c r="E99" s="68">
        <v>312.33777436160221</v>
      </c>
      <c r="F99" s="60"/>
    </row>
    <row r="100" spans="1:6" x14ac:dyDescent="0.2">
      <c r="A100" s="67">
        <v>2044</v>
      </c>
      <c r="B100" s="68">
        <v>22000</v>
      </c>
      <c r="C100" s="68">
        <v>61500</v>
      </c>
      <c r="D100" s="68">
        <v>1069000</v>
      </c>
      <c r="E100" s="68">
        <v>316.81573528434916</v>
      </c>
      <c r="F100" s="60"/>
    </row>
    <row r="101" spans="1:6" x14ac:dyDescent="0.2">
      <c r="A101" s="67">
        <v>2045</v>
      </c>
      <c r="B101" s="68">
        <v>22000</v>
      </c>
      <c r="C101" s="68">
        <v>61500</v>
      </c>
      <c r="D101" s="68">
        <v>1069000</v>
      </c>
      <c r="E101" s="68">
        <v>321.29369620709616</v>
      </c>
      <c r="F101" s="60"/>
    </row>
    <row r="102" spans="1:6" x14ac:dyDescent="0.2">
      <c r="A102" s="67">
        <v>2046</v>
      </c>
      <c r="B102" s="68">
        <v>22000</v>
      </c>
      <c r="C102" s="68">
        <v>61500</v>
      </c>
      <c r="D102" s="68">
        <v>1069000</v>
      </c>
      <c r="E102" s="68">
        <v>325.77165712984316</v>
      </c>
      <c r="F102" s="60"/>
    </row>
    <row r="103" spans="1:6" x14ac:dyDescent="0.2">
      <c r="A103" s="67">
        <v>2047</v>
      </c>
      <c r="B103" s="68">
        <v>22000</v>
      </c>
      <c r="C103" s="68">
        <v>61500</v>
      </c>
      <c r="D103" s="68">
        <v>1069000</v>
      </c>
      <c r="E103" s="68">
        <v>331.36910828327689</v>
      </c>
      <c r="F103" s="60"/>
    </row>
    <row r="104" spans="1:6" x14ac:dyDescent="0.2">
      <c r="A104" s="67">
        <v>2048</v>
      </c>
      <c r="B104" s="68">
        <v>22000</v>
      </c>
      <c r="C104" s="68">
        <v>61500</v>
      </c>
      <c r="D104" s="68">
        <v>1069000</v>
      </c>
      <c r="E104" s="68">
        <v>335.84706920602389</v>
      </c>
      <c r="F104" s="60"/>
    </row>
    <row r="105" spans="1:6" x14ac:dyDescent="0.2">
      <c r="A105" s="67">
        <v>2049</v>
      </c>
      <c r="B105" s="68">
        <v>22000</v>
      </c>
      <c r="C105" s="68">
        <v>61500</v>
      </c>
      <c r="D105" s="68">
        <v>1069000</v>
      </c>
      <c r="E105" s="68">
        <v>340.32503012877083</v>
      </c>
      <c r="F105" s="60"/>
    </row>
    <row r="106" spans="1:6" x14ac:dyDescent="0.2">
      <c r="A106" s="67">
        <v>2050</v>
      </c>
      <c r="B106" s="68">
        <v>22000</v>
      </c>
      <c r="C106" s="68">
        <v>61500</v>
      </c>
      <c r="D106" s="68">
        <v>1069000</v>
      </c>
      <c r="E106" s="68">
        <v>344.80299105151784</v>
      </c>
      <c r="F106" s="60"/>
    </row>
    <row r="107" spans="1:6" x14ac:dyDescent="0.2">
      <c r="A107" s="67">
        <v>2051</v>
      </c>
      <c r="B107" s="68">
        <v>22000</v>
      </c>
      <c r="C107" s="68">
        <v>61500</v>
      </c>
      <c r="D107" s="68">
        <v>1069000</v>
      </c>
      <c r="E107" s="68">
        <v>349.28095197426484</v>
      </c>
      <c r="F107" s="60"/>
    </row>
    <row r="108" spans="1:6" x14ac:dyDescent="0.2">
      <c r="A108" s="67">
        <v>2052</v>
      </c>
      <c r="B108" s="68">
        <v>22000</v>
      </c>
      <c r="C108" s="68">
        <v>61500</v>
      </c>
      <c r="D108" s="68">
        <v>1069000</v>
      </c>
      <c r="E108" s="82">
        <v>352.63942266632506</v>
      </c>
      <c r="F108" s="60"/>
    </row>
    <row r="109" spans="1:6" x14ac:dyDescent="0.2">
      <c r="A109" s="67">
        <v>2053</v>
      </c>
      <c r="B109" s="68">
        <v>22000</v>
      </c>
      <c r="C109" s="68">
        <v>61500</v>
      </c>
      <c r="D109" s="68">
        <v>1069000</v>
      </c>
      <c r="E109" s="82">
        <v>357.11738358907206</v>
      </c>
      <c r="F109" s="60"/>
    </row>
    <row r="110" spans="1:6" x14ac:dyDescent="0.2">
      <c r="A110" s="80"/>
      <c r="B110" s="81"/>
      <c r="C110" s="81"/>
      <c r="D110" s="81"/>
      <c r="E110" s="82"/>
      <c r="F110" s="60"/>
    </row>
    <row r="111" spans="1:6" x14ac:dyDescent="0.2">
      <c r="A111" s="209" t="s">
        <v>277</v>
      </c>
      <c r="B111" s="210"/>
      <c r="C111" s="210"/>
      <c r="D111" s="210"/>
      <c r="E111" s="211"/>
      <c r="F111" s="60"/>
    </row>
    <row r="112" spans="1:6" ht="18" x14ac:dyDescent="0.2">
      <c r="A112" s="212" t="s">
        <v>79</v>
      </c>
      <c r="B112" s="213"/>
      <c r="C112" s="213"/>
      <c r="D112" s="213"/>
      <c r="E112" s="214"/>
      <c r="F112" s="60"/>
    </row>
    <row r="113" spans="1:6" x14ac:dyDescent="0.2">
      <c r="A113" s="5" t="s">
        <v>205</v>
      </c>
      <c r="B113" s="64"/>
      <c r="C113" s="64"/>
      <c r="D113" s="64"/>
      <c r="E113" s="64"/>
      <c r="F113" s="60"/>
    </row>
    <row r="114" spans="1:6" x14ac:dyDescent="0.2">
      <c r="A114" s="63" t="s">
        <v>59</v>
      </c>
      <c r="B114" s="64"/>
      <c r="C114" s="64"/>
      <c r="D114" s="64"/>
      <c r="E114" s="64"/>
      <c r="F114" s="60"/>
    </row>
    <row r="115" spans="1:6" ht="34.5" customHeight="1" x14ac:dyDescent="0.2">
      <c r="A115" s="75" t="s">
        <v>60</v>
      </c>
      <c r="B115" s="76" t="s">
        <v>294</v>
      </c>
      <c r="C115" s="64"/>
      <c r="D115" s="64"/>
      <c r="E115" s="64"/>
      <c r="F115" s="60"/>
    </row>
    <row r="116" spans="1:6" x14ac:dyDescent="0.2">
      <c r="A116" s="83">
        <v>2003</v>
      </c>
      <c r="B116" s="77">
        <v>1.53</v>
      </c>
      <c r="C116" s="64"/>
      <c r="D116" s="64"/>
      <c r="E116" s="64"/>
      <c r="F116" s="60"/>
    </row>
    <row r="117" spans="1:6" x14ac:dyDescent="0.2">
      <c r="A117" s="83">
        <v>2004</v>
      </c>
      <c r="B117" s="77">
        <v>1.49</v>
      </c>
      <c r="C117" s="64"/>
      <c r="D117" s="64"/>
      <c r="E117" s="64"/>
      <c r="F117" s="60"/>
    </row>
    <row r="118" spans="1:6" x14ac:dyDescent="0.2">
      <c r="A118" s="83">
        <v>2005</v>
      </c>
      <c r="B118" s="77">
        <v>1.45</v>
      </c>
      <c r="C118" s="64"/>
      <c r="D118" s="64"/>
      <c r="E118" s="64"/>
      <c r="F118" s="60"/>
    </row>
    <row r="119" spans="1:6" x14ac:dyDescent="0.2">
      <c r="A119" s="83">
        <v>2006</v>
      </c>
      <c r="B119" s="77">
        <v>1.4</v>
      </c>
      <c r="C119" s="64"/>
      <c r="D119" s="64"/>
      <c r="E119" s="64"/>
      <c r="F119" s="60"/>
    </row>
    <row r="120" spans="1:6" x14ac:dyDescent="0.2">
      <c r="A120" s="83">
        <v>2007</v>
      </c>
      <c r="B120" s="77">
        <v>1.37</v>
      </c>
      <c r="C120" s="64"/>
      <c r="D120" s="64"/>
      <c r="E120" s="64"/>
      <c r="F120" s="60"/>
    </row>
    <row r="121" spans="1:6" x14ac:dyDescent="0.2">
      <c r="A121" s="83">
        <v>2008</v>
      </c>
      <c r="B121" s="77">
        <v>1.34</v>
      </c>
      <c r="C121" s="64"/>
      <c r="D121" s="64"/>
      <c r="E121" s="64"/>
      <c r="F121" s="60"/>
    </row>
    <row r="122" spans="1:6" x14ac:dyDescent="0.2">
      <c r="A122" s="83">
        <v>2009</v>
      </c>
      <c r="B122" s="77">
        <v>1.33</v>
      </c>
      <c r="C122" s="64"/>
      <c r="D122" s="64"/>
      <c r="E122" s="64"/>
      <c r="F122" s="60"/>
    </row>
    <row r="123" spans="1:6" x14ac:dyDescent="0.2">
      <c r="A123" s="83">
        <v>2010</v>
      </c>
      <c r="B123" s="77">
        <v>1.32</v>
      </c>
      <c r="C123" s="64"/>
      <c r="D123" s="64"/>
      <c r="E123" s="64"/>
      <c r="F123" s="60"/>
    </row>
    <row r="124" spans="1:6" x14ac:dyDescent="0.2">
      <c r="A124" s="83">
        <v>2011</v>
      </c>
      <c r="B124" s="77">
        <v>1.29</v>
      </c>
      <c r="C124" s="64"/>
      <c r="D124" s="64"/>
      <c r="E124" s="64"/>
      <c r="F124" s="60"/>
    </row>
    <row r="125" spans="1:6" x14ac:dyDescent="0.2">
      <c r="A125" s="83">
        <v>2012</v>
      </c>
      <c r="B125" s="77">
        <v>1.27</v>
      </c>
      <c r="C125" s="64"/>
      <c r="D125" s="64"/>
      <c r="E125" s="64"/>
      <c r="F125" s="60"/>
    </row>
    <row r="126" spans="1:6" x14ac:dyDescent="0.2">
      <c r="A126" s="83">
        <v>2013</v>
      </c>
      <c r="B126" s="77">
        <v>1.24</v>
      </c>
      <c r="C126" s="64"/>
      <c r="D126" s="64"/>
      <c r="E126" s="64"/>
      <c r="F126" s="60"/>
    </row>
    <row r="127" spans="1:6" x14ac:dyDescent="0.2">
      <c r="A127" s="83">
        <v>2014</v>
      </c>
      <c r="B127" s="77">
        <v>1.22</v>
      </c>
      <c r="C127" s="64"/>
      <c r="D127" s="64"/>
      <c r="E127" s="64"/>
      <c r="F127" s="60"/>
    </row>
    <row r="128" spans="1:6" x14ac:dyDescent="0.2">
      <c r="A128" s="83">
        <v>2015</v>
      </c>
      <c r="B128" s="77">
        <v>1.21</v>
      </c>
      <c r="C128" s="64"/>
      <c r="D128" s="64"/>
      <c r="E128" s="64"/>
      <c r="F128" s="60"/>
    </row>
    <row r="129" spans="1:6" x14ac:dyDescent="0.2">
      <c r="A129" s="83">
        <v>2016</v>
      </c>
      <c r="B129" s="77">
        <v>1.2</v>
      </c>
      <c r="C129" s="64"/>
      <c r="D129" s="64"/>
      <c r="E129" s="64"/>
      <c r="F129" s="60"/>
    </row>
    <row r="130" spans="1:6" x14ac:dyDescent="0.2">
      <c r="A130" s="83">
        <v>2017</v>
      </c>
      <c r="B130" s="77">
        <v>1.18</v>
      </c>
      <c r="C130" s="64"/>
      <c r="D130" s="64"/>
      <c r="E130" s="64"/>
      <c r="F130" s="60"/>
    </row>
    <row r="131" spans="1:6" x14ac:dyDescent="0.2">
      <c r="A131" s="83">
        <v>2018</v>
      </c>
      <c r="B131" s="77">
        <v>1.1499999999999999</v>
      </c>
      <c r="C131" s="64"/>
      <c r="D131" s="64"/>
      <c r="E131" s="64"/>
      <c r="F131" s="60"/>
    </row>
    <row r="132" spans="1:6" x14ac:dyDescent="0.2">
      <c r="A132" s="83">
        <v>2019</v>
      </c>
      <c r="B132" s="77">
        <v>1.1299999999999999</v>
      </c>
      <c r="C132" s="64"/>
      <c r="D132" s="64"/>
      <c r="E132" s="64"/>
      <c r="F132" s="60"/>
    </row>
    <row r="133" spans="1:6" x14ac:dyDescent="0.2">
      <c r="A133" s="83">
        <v>2020</v>
      </c>
      <c r="B133" s="77">
        <v>1.1200000000000001</v>
      </c>
      <c r="C133" s="64"/>
      <c r="D133" s="64"/>
      <c r="E133" s="64"/>
      <c r="F133" s="60"/>
    </row>
    <row r="134" spans="1:6" x14ac:dyDescent="0.2">
      <c r="A134" s="83">
        <v>2021</v>
      </c>
      <c r="B134" s="77">
        <v>1.07</v>
      </c>
      <c r="C134" s="64"/>
      <c r="D134" s="64"/>
      <c r="E134" s="64"/>
      <c r="F134" s="60"/>
    </row>
    <row r="135" spans="1:6" x14ac:dyDescent="0.2">
      <c r="A135" s="83">
        <v>2022</v>
      </c>
      <c r="B135" s="77">
        <v>1</v>
      </c>
      <c r="C135" s="64"/>
      <c r="D135" s="64"/>
      <c r="E135" s="64"/>
      <c r="F135" s="60"/>
    </row>
    <row r="136" spans="1:6" x14ac:dyDescent="0.2">
      <c r="A136" s="5" t="s">
        <v>205</v>
      </c>
      <c r="B136" s="64"/>
      <c r="C136" s="64"/>
      <c r="D136" s="64"/>
      <c r="E136" s="64"/>
      <c r="F136" s="60"/>
    </row>
    <row r="137" spans="1:6" x14ac:dyDescent="0.2">
      <c r="A137" s="63" t="s">
        <v>61</v>
      </c>
      <c r="B137" s="64"/>
      <c r="C137" s="64"/>
      <c r="D137" s="64"/>
      <c r="E137" s="64"/>
      <c r="F137" s="60"/>
    </row>
    <row r="138" spans="1:6" ht="51.75" customHeight="1" x14ac:dyDescent="0.2">
      <c r="A138" s="75" t="s">
        <v>62</v>
      </c>
      <c r="B138" s="76" t="s">
        <v>295</v>
      </c>
      <c r="C138" s="64"/>
      <c r="D138" s="64"/>
      <c r="E138" s="64"/>
      <c r="F138" s="60"/>
    </row>
    <row r="139" spans="1:6" x14ac:dyDescent="0.2">
      <c r="A139" s="84" t="s">
        <v>80</v>
      </c>
      <c r="B139" s="70">
        <v>0.11</v>
      </c>
      <c r="C139" s="64"/>
      <c r="D139" s="64"/>
      <c r="E139" s="64"/>
      <c r="F139" s="60"/>
    </row>
    <row r="140" spans="1:6" x14ac:dyDescent="0.2">
      <c r="A140" s="84" t="s">
        <v>63</v>
      </c>
      <c r="B140" s="70">
        <v>1.1100000000000001</v>
      </c>
      <c r="C140" s="64"/>
      <c r="D140" s="64"/>
      <c r="E140" s="64"/>
      <c r="F140" s="60"/>
    </row>
    <row r="141" spans="1:6" x14ac:dyDescent="0.2">
      <c r="A141" s="84" t="s">
        <v>81</v>
      </c>
      <c r="B141" s="70">
        <v>0.09</v>
      </c>
      <c r="C141" s="64"/>
      <c r="D141" s="64"/>
      <c r="E141" s="64"/>
      <c r="F141" s="60"/>
    </row>
    <row r="142" spans="1:6" ht="30" customHeight="1" x14ac:dyDescent="0.2">
      <c r="A142" s="85" t="s">
        <v>64</v>
      </c>
      <c r="B142" s="86">
        <v>1E-3</v>
      </c>
      <c r="C142" s="64"/>
      <c r="D142" s="64"/>
      <c r="E142" s="64"/>
      <c r="F142" s="60"/>
    </row>
    <row r="143" spans="1:6" x14ac:dyDescent="0.2">
      <c r="A143" s="5" t="s">
        <v>205</v>
      </c>
      <c r="B143" s="4"/>
      <c r="C143" s="64"/>
      <c r="D143" s="64"/>
      <c r="E143" s="64"/>
      <c r="F143" s="60"/>
    </row>
    <row r="144" spans="1:6" ht="31" x14ac:dyDescent="0.2">
      <c r="A144" s="75" t="s">
        <v>62</v>
      </c>
      <c r="B144" s="76" t="s">
        <v>296</v>
      </c>
      <c r="C144" s="64"/>
      <c r="D144" s="64"/>
      <c r="E144" s="64"/>
      <c r="F144" s="60"/>
    </row>
    <row r="145" spans="1:6" ht="34.5" customHeight="1" x14ac:dyDescent="0.2">
      <c r="A145" s="85" t="s">
        <v>82</v>
      </c>
      <c r="B145" s="70">
        <v>0.19</v>
      </c>
      <c r="C145" s="64"/>
      <c r="D145" s="64"/>
      <c r="E145" s="64"/>
      <c r="F145" s="60"/>
    </row>
    <row r="146" spans="1:6" ht="35.25" customHeight="1" x14ac:dyDescent="0.2">
      <c r="A146" s="85" t="s">
        <v>65</v>
      </c>
      <c r="B146" s="70">
        <v>0.51</v>
      </c>
      <c r="C146" s="64"/>
      <c r="D146" s="64"/>
      <c r="E146" s="64"/>
      <c r="F146" s="60"/>
    </row>
    <row r="147" spans="1:6" x14ac:dyDescent="0.2">
      <c r="A147" s="87"/>
      <c r="B147" s="88"/>
      <c r="C147" s="64"/>
      <c r="D147" s="64"/>
      <c r="E147" s="64"/>
      <c r="F147" s="60"/>
    </row>
    <row r="148" spans="1:6" ht="111" customHeight="1" x14ac:dyDescent="0.2">
      <c r="A148" s="183" t="s">
        <v>66</v>
      </c>
      <c r="B148" s="188"/>
      <c r="C148" s="64"/>
      <c r="D148" s="64"/>
      <c r="E148" s="64"/>
      <c r="F148" s="60"/>
    </row>
    <row r="149" spans="1:6" ht="36" customHeight="1" thickBot="1" x14ac:dyDescent="0.25">
      <c r="A149" s="189" t="s">
        <v>67</v>
      </c>
      <c r="B149" s="190"/>
      <c r="C149" s="64"/>
      <c r="D149" s="64"/>
      <c r="E149" s="64"/>
      <c r="F149" s="60"/>
    </row>
    <row r="150" spans="1:6" x14ac:dyDescent="0.2">
      <c r="A150" s="5" t="s">
        <v>205</v>
      </c>
      <c r="B150" s="64"/>
      <c r="C150" s="64"/>
      <c r="D150" s="64"/>
      <c r="E150" s="64"/>
      <c r="F150" s="60"/>
    </row>
    <row r="151" spans="1:6" x14ac:dyDescent="0.2">
      <c r="A151" s="63" t="s">
        <v>68</v>
      </c>
      <c r="B151" s="64"/>
      <c r="C151" s="64"/>
      <c r="D151" s="64"/>
      <c r="E151" s="64"/>
      <c r="F151" s="60"/>
    </row>
    <row r="152" spans="1:6" ht="36.75" customHeight="1" x14ac:dyDescent="0.2">
      <c r="A152" s="75" t="s">
        <v>69</v>
      </c>
      <c r="B152" s="76" t="s">
        <v>297</v>
      </c>
      <c r="C152" s="64"/>
      <c r="D152" s="64"/>
      <c r="E152" s="64"/>
      <c r="F152" s="60"/>
    </row>
    <row r="153" spans="1:6" x14ac:dyDescent="0.2">
      <c r="A153" s="67" t="s">
        <v>70</v>
      </c>
      <c r="B153" s="78">
        <v>1.57</v>
      </c>
      <c r="C153" s="64"/>
      <c r="D153" s="64"/>
      <c r="E153" s="64"/>
      <c r="F153" s="60"/>
    </row>
    <row r="154" spans="1:6" ht="16" x14ac:dyDescent="0.2">
      <c r="A154" s="67" t="s">
        <v>74</v>
      </c>
      <c r="B154" s="78">
        <v>1.97</v>
      </c>
      <c r="C154" s="64"/>
      <c r="D154" s="64"/>
      <c r="E154" s="64"/>
      <c r="F154" s="60"/>
    </row>
    <row r="155" spans="1:6" x14ac:dyDescent="0.2">
      <c r="A155" s="67" t="s">
        <v>71</v>
      </c>
      <c r="B155" s="78">
        <v>1.86</v>
      </c>
      <c r="C155" s="64"/>
      <c r="D155" s="64"/>
      <c r="E155" s="64"/>
      <c r="F155" s="60"/>
    </row>
    <row r="156" spans="1:6" x14ac:dyDescent="0.2">
      <c r="A156" s="67" t="s">
        <v>72</v>
      </c>
      <c r="B156" s="78">
        <v>0.28999999999999998</v>
      </c>
      <c r="C156" s="64"/>
      <c r="D156" s="64"/>
      <c r="E156" s="64"/>
      <c r="F156" s="60"/>
    </row>
    <row r="157" spans="1:6" x14ac:dyDescent="0.2">
      <c r="A157" s="67" t="s">
        <v>73</v>
      </c>
      <c r="B157" s="78">
        <v>1.86</v>
      </c>
      <c r="C157" s="64"/>
      <c r="D157" s="64"/>
      <c r="E157" s="64"/>
      <c r="F157" s="60"/>
    </row>
    <row r="158" spans="1:6" x14ac:dyDescent="0.2">
      <c r="A158" s="65"/>
      <c r="B158" s="4"/>
      <c r="C158" s="64"/>
      <c r="D158" s="64"/>
      <c r="E158" s="64"/>
      <c r="F158" s="60"/>
    </row>
    <row r="159" spans="1:6" ht="153.75" customHeight="1" x14ac:dyDescent="0.2">
      <c r="A159" s="183" t="s">
        <v>76</v>
      </c>
      <c r="B159" s="188"/>
      <c r="C159" s="64"/>
      <c r="D159" s="64"/>
      <c r="E159" s="64"/>
      <c r="F159" s="60"/>
    </row>
    <row r="160" spans="1:6" ht="50.25" customHeight="1" thickBot="1" x14ac:dyDescent="0.25">
      <c r="A160" s="189" t="s">
        <v>75</v>
      </c>
      <c r="B160" s="190"/>
      <c r="C160" s="64"/>
      <c r="D160" s="64"/>
      <c r="E160" s="64"/>
      <c r="F160" s="60"/>
    </row>
    <row r="161" spans="1:6" x14ac:dyDescent="0.2">
      <c r="A161" s="5" t="s">
        <v>205</v>
      </c>
      <c r="F161" s="60"/>
    </row>
    <row r="162" spans="1:6" x14ac:dyDescent="0.2">
      <c r="A162" s="63" t="s">
        <v>83</v>
      </c>
      <c r="F162" s="60"/>
    </row>
    <row r="163" spans="1:6" ht="15.75" customHeight="1" x14ac:dyDescent="0.2">
      <c r="A163" s="187" t="s">
        <v>84</v>
      </c>
      <c r="B163" s="186" t="s">
        <v>298</v>
      </c>
      <c r="C163" s="186"/>
      <c r="D163" s="186"/>
      <c r="F163" s="60"/>
    </row>
    <row r="164" spans="1:6" ht="37.5" customHeight="1" x14ac:dyDescent="0.2">
      <c r="A164" s="187"/>
      <c r="B164" s="76" t="s">
        <v>86</v>
      </c>
      <c r="C164" s="76" t="s">
        <v>88</v>
      </c>
      <c r="D164" s="76" t="s">
        <v>87</v>
      </c>
      <c r="F164" s="60"/>
    </row>
    <row r="165" spans="1:6" x14ac:dyDescent="0.2">
      <c r="A165" s="89" t="s">
        <v>89</v>
      </c>
      <c r="B165" s="90">
        <v>0.03</v>
      </c>
      <c r="C165" s="90">
        <v>0.03</v>
      </c>
      <c r="D165" s="90">
        <v>7.0000000000000007E-2</v>
      </c>
      <c r="F165" s="60"/>
    </row>
    <row r="166" spans="1:6" x14ac:dyDescent="0.2">
      <c r="A166" s="89" t="s">
        <v>90</v>
      </c>
      <c r="B166" s="90">
        <v>0.32</v>
      </c>
      <c r="C166" s="90">
        <v>0.16</v>
      </c>
      <c r="D166" s="90">
        <v>0.9</v>
      </c>
      <c r="F166" s="60"/>
    </row>
    <row r="167" spans="1:6" x14ac:dyDescent="0.2">
      <c r="A167" s="89" t="s">
        <v>91</v>
      </c>
      <c r="B167" s="90">
        <v>0.25</v>
      </c>
      <c r="C167" s="90">
        <v>0.25</v>
      </c>
      <c r="D167" s="90">
        <v>0.11</v>
      </c>
      <c r="F167" s="60"/>
    </row>
    <row r="168" spans="1:6" x14ac:dyDescent="0.2">
      <c r="A168" s="89" t="s">
        <v>92</v>
      </c>
      <c r="B168" s="90">
        <v>0.32</v>
      </c>
      <c r="C168" s="90">
        <v>0.05</v>
      </c>
      <c r="D168" s="90">
        <v>0.1</v>
      </c>
      <c r="F168" s="60"/>
    </row>
    <row r="169" spans="1:6" x14ac:dyDescent="0.2">
      <c r="A169" s="89" t="s">
        <v>108</v>
      </c>
      <c r="B169" s="90">
        <v>0.2</v>
      </c>
      <c r="C169" s="90">
        <v>0.14000000000000001</v>
      </c>
      <c r="D169" s="90">
        <v>0.13</v>
      </c>
      <c r="F169" s="60"/>
    </row>
    <row r="170" spans="1:6" x14ac:dyDescent="0.2">
      <c r="A170" s="89" t="s">
        <v>109</v>
      </c>
      <c r="B170" s="90">
        <v>0.26</v>
      </c>
      <c r="C170" s="90">
        <v>0.17</v>
      </c>
      <c r="D170" s="90">
        <v>0.13</v>
      </c>
      <c r="F170" s="60"/>
    </row>
    <row r="171" spans="1:6" x14ac:dyDescent="0.2">
      <c r="A171" s="89" t="s">
        <v>93</v>
      </c>
      <c r="B171" s="90">
        <v>0.15</v>
      </c>
      <c r="C171" s="90">
        <v>0.15</v>
      </c>
      <c r="D171" s="90">
        <v>0.11</v>
      </c>
      <c r="F171" s="60"/>
    </row>
    <row r="172" spans="1:6" x14ac:dyDescent="0.2">
      <c r="A172" s="89" t="s">
        <v>94</v>
      </c>
      <c r="B172" s="90">
        <v>0.11</v>
      </c>
      <c r="C172" s="90">
        <v>0.11</v>
      </c>
      <c r="D172" s="90">
        <v>0.06</v>
      </c>
      <c r="F172" s="60"/>
    </row>
    <row r="173" spans="1:6" x14ac:dyDescent="0.2">
      <c r="A173" s="89" t="s">
        <v>95</v>
      </c>
      <c r="B173" s="90">
        <v>0.08</v>
      </c>
      <c r="C173" s="90">
        <v>0.03</v>
      </c>
      <c r="D173" s="90">
        <v>0.19</v>
      </c>
      <c r="F173" s="60"/>
    </row>
    <row r="174" spans="1:6" x14ac:dyDescent="0.2">
      <c r="A174" s="89" t="s">
        <v>96</v>
      </c>
      <c r="B174" s="90">
        <v>0.33</v>
      </c>
      <c r="C174" s="90">
        <v>0.33</v>
      </c>
      <c r="D174" s="90">
        <v>0.21</v>
      </c>
      <c r="F174" s="60"/>
    </row>
    <row r="175" spans="1:6" x14ac:dyDescent="0.2">
      <c r="A175" s="89" t="s">
        <v>97</v>
      </c>
      <c r="B175" s="90">
        <v>0.43</v>
      </c>
      <c r="C175" s="90">
        <v>0.08</v>
      </c>
      <c r="D175" s="90">
        <v>7.0000000000000007E-2</v>
      </c>
      <c r="F175" s="60"/>
    </row>
    <row r="176" spans="1:6" x14ac:dyDescent="0.2">
      <c r="A176" s="89" t="s">
        <v>98</v>
      </c>
      <c r="B176" s="90">
        <v>0.32</v>
      </c>
      <c r="C176" s="90">
        <v>0.32</v>
      </c>
      <c r="D176" s="90">
        <v>0.33</v>
      </c>
      <c r="F176" s="60"/>
    </row>
    <row r="177" spans="1:6" x14ac:dyDescent="0.2">
      <c r="A177" s="89" t="s">
        <v>110</v>
      </c>
      <c r="B177" s="90">
        <v>0.65</v>
      </c>
      <c r="C177" s="90">
        <v>0.65</v>
      </c>
      <c r="D177" s="90">
        <v>0.65</v>
      </c>
      <c r="F177" s="60"/>
    </row>
    <row r="178" spans="1:6" x14ac:dyDescent="0.2">
      <c r="A178" s="89" t="s">
        <v>99</v>
      </c>
      <c r="B178" s="90">
        <v>0.11</v>
      </c>
      <c r="C178" s="90">
        <v>0.11</v>
      </c>
      <c r="D178" s="90">
        <v>7.0000000000000007E-2</v>
      </c>
      <c r="F178" s="60"/>
    </row>
    <row r="179" spans="1:6" x14ac:dyDescent="0.2">
      <c r="A179" s="89" t="s">
        <v>100</v>
      </c>
      <c r="B179" s="90">
        <v>0.24</v>
      </c>
      <c r="C179" s="90">
        <v>0.1</v>
      </c>
      <c r="D179" s="90">
        <v>0.5</v>
      </c>
      <c r="F179" s="60"/>
    </row>
    <row r="180" spans="1:6" x14ac:dyDescent="0.2">
      <c r="A180" s="89" t="s">
        <v>101</v>
      </c>
      <c r="B180" s="91" t="s">
        <v>102</v>
      </c>
      <c r="C180" s="91" t="s">
        <v>102</v>
      </c>
      <c r="D180" s="90">
        <v>0.1</v>
      </c>
      <c r="F180" s="60"/>
    </row>
    <row r="181" spans="1:6" x14ac:dyDescent="0.2">
      <c r="A181" s="89" t="s">
        <v>103</v>
      </c>
      <c r="B181" s="91" t="s">
        <v>102</v>
      </c>
      <c r="C181" s="91" t="s">
        <v>102</v>
      </c>
      <c r="D181" s="90">
        <v>0.12</v>
      </c>
      <c r="F181" s="60"/>
    </row>
    <row r="182" spans="1:6" x14ac:dyDescent="0.2">
      <c r="A182" s="89" t="s">
        <v>104</v>
      </c>
      <c r="B182" s="91" t="s">
        <v>102</v>
      </c>
      <c r="C182" s="91" t="s">
        <v>102</v>
      </c>
      <c r="D182" s="90">
        <v>7.0000000000000007E-2</v>
      </c>
      <c r="F182" s="60"/>
    </row>
    <row r="183" spans="1:6" x14ac:dyDescent="0.2">
      <c r="A183" s="89" t="s">
        <v>105</v>
      </c>
      <c r="B183" s="91" t="s">
        <v>102</v>
      </c>
      <c r="C183" s="91" t="s">
        <v>102</v>
      </c>
      <c r="D183" s="90">
        <v>0.04</v>
      </c>
      <c r="F183" s="60"/>
    </row>
    <row r="184" spans="1:6" x14ac:dyDescent="0.2">
      <c r="A184" s="89" t="s">
        <v>106</v>
      </c>
      <c r="B184" s="91" t="s">
        <v>102</v>
      </c>
      <c r="C184" s="91" t="s">
        <v>102</v>
      </c>
      <c r="D184" s="90">
        <v>0.1</v>
      </c>
      <c r="F184" s="60"/>
    </row>
    <row r="185" spans="1:6" x14ac:dyDescent="0.2">
      <c r="A185" s="89" t="s">
        <v>107</v>
      </c>
      <c r="B185" s="91" t="s">
        <v>102</v>
      </c>
      <c r="C185" s="91" t="s">
        <v>102</v>
      </c>
      <c r="D185" s="90">
        <v>0.05</v>
      </c>
      <c r="F185" s="60"/>
    </row>
    <row r="186" spans="1:6" x14ac:dyDescent="0.2">
      <c r="A186" s="89" t="s">
        <v>111</v>
      </c>
      <c r="B186" s="91" t="s">
        <v>102</v>
      </c>
      <c r="C186" s="91" t="s">
        <v>102</v>
      </c>
      <c r="D186" s="90">
        <v>0.21</v>
      </c>
      <c r="F186" s="60"/>
    </row>
    <row r="187" spans="1:6" x14ac:dyDescent="0.2">
      <c r="A187" s="92"/>
      <c r="B187" s="58"/>
      <c r="C187" s="58"/>
      <c r="D187" s="59"/>
      <c r="F187" s="60"/>
    </row>
    <row r="188" spans="1:6" ht="63.75" customHeight="1" x14ac:dyDescent="0.2">
      <c r="A188" s="201" t="s">
        <v>112</v>
      </c>
      <c r="B188" s="202"/>
      <c r="C188" s="202"/>
      <c r="D188" s="203"/>
      <c r="F188" s="60"/>
    </row>
    <row r="189" spans="1:6" x14ac:dyDescent="0.2">
      <c r="A189" s="5" t="s">
        <v>205</v>
      </c>
      <c r="F189" s="60"/>
    </row>
    <row r="190" spans="1:6" x14ac:dyDescent="0.2">
      <c r="A190" s="63" t="s">
        <v>113</v>
      </c>
      <c r="F190" s="60"/>
    </row>
    <row r="191" spans="1:6" x14ac:dyDescent="0.2">
      <c r="A191" s="187" t="s">
        <v>84</v>
      </c>
      <c r="B191" s="186" t="s">
        <v>298</v>
      </c>
      <c r="C191" s="186"/>
      <c r="D191" s="186"/>
      <c r="F191" s="60"/>
    </row>
    <row r="192" spans="1:6" x14ac:dyDescent="0.2">
      <c r="A192" s="187"/>
      <c r="B192" s="76" t="s">
        <v>85</v>
      </c>
      <c r="C192" s="76" t="s">
        <v>114</v>
      </c>
      <c r="D192" s="76" t="s">
        <v>115</v>
      </c>
      <c r="F192" s="60"/>
    </row>
    <row r="193" spans="1:6" x14ac:dyDescent="0.2">
      <c r="A193" s="89" t="s">
        <v>90</v>
      </c>
      <c r="B193" s="90">
        <v>0.23</v>
      </c>
      <c r="C193" s="90">
        <v>0.23</v>
      </c>
      <c r="D193" s="90">
        <v>0.23</v>
      </c>
      <c r="F193" s="60"/>
    </row>
    <row r="194" spans="1:6" x14ac:dyDescent="0.2">
      <c r="A194" s="89" t="s">
        <v>116</v>
      </c>
      <c r="B194" s="90">
        <v>0.13</v>
      </c>
      <c r="C194" s="90">
        <v>0.13</v>
      </c>
      <c r="D194" s="90">
        <v>0.32</v>
      </c>
      <c r="F194" s="60"/>
    </row>
    <row r="195" spans="1:6" x14ac:dyDescent="0.2">
      <c r="A195" s="89" t="s">
        <v>117</v>
      </c>
      <c r="B195" s="90">
        <v>0.09</v>
      </c>
      <c r="C195" s="90">
        <v>0.09</v>
      </c>
      <c r="D195" s="90">
        <v>0.09</v>
      </c>
      <c r="F195" s="60"/>
    </row>
    <row r="196" spans="1:6" x14ac:dyDescent="0.2">
      <c r="A196" s="89" t="s">
        <v>92</v>
      </c>
      <c r="B196" s="90">
        <v>0.4</v>
      </c>
      <c r="C196" s="90">
        <v>0.4</v>
      </c>
      <c r="D196" s="90">
        <v>0.41</v>
      </c>
      <c r="F196" s="60"/>
    </row>
    <row r="197" spans="1:6" x14ac:dyDescent="0.2">
      <c r="A197" s="89" t="s">
        <v>98</v>
      </c>
      <c r="B197" s="90">
        <v>0.23</v>
      </c>
      <c r="C197" s="90">
        <v>0.23</v>
      </c>
      <c r="D197" s="90">
        <v>0.65</v>
      </c>
      <c r="F197" s="60"/>
    </row>
    <row r="198" spans="1:6" x14ac:dyDescent="0.2">
      <c r="A198" s="89" t="s">
        <v>118</v>
      </c>
      <c r="B198" s="90">
        <v>0.33</v>
      </c>
      <c r="C198" s="90">
        <v>0.13</v>
      </c>
      <c r="D198" s="90">
        <v>0.49</v>
      </c>
      <c r="F198" s="60"/>
    </row>
    <row r="199" spans="1:6" x14ac:dyDescent="0.2">
      <c r="A199" s="89" t="s">
        <v>119</v>
      </c>
      <c r="B199" s="90">
        <v>0.05</v>
      </c>
      <c r="C199" s="90">
        <v>0.05</v>
      </c>
      <c r="D199" s="90">
        <v>0.05</v>
      </c>
      <c r="F199" s="60"/>
    </row>
    <row r="200" spans="1:6" x14ac:dyDescent="0.2">
      <c r="A200" s="89" t="s">
        <v>120</v>
      </c>
      <c r="B200" s="91" t="s">
        <v>102</v>
      </c>
      <c r="C200" s="91" t="s">
        <v>102</v>
      </c>
      <c r="D200" s="90">
        <v>0.03</v>
      </c>
      <c r="F200" s="60"/>
    </row>
    <row r="201" spans="1:6" x14ac:dyDescent="0.2">
      <c r="A201" s="89" t="s">
        <v>93</v>
      </c>
      <c r="B201" s="91" t="s">
        <v>102</v>
      </c>
      <c r="C201" s="91" t="s">
        <v>102</v>
      </c>
      <c r="D201" s="90">
        <v>0.2</v>
      </c>
      <c r="F201" s="60"/>
    </row>
    <row r="202" spans="1:6" x14ac:dyDescent="0.2">
      <c r="A202" s="5" t="s">
        <v>205</v>
      </c>
      <c r="F202" s="60"/>
    </row>
    <row r="203" spans="1:6" x14ac:dyDescent="0.2">
      <c r="A203" s="63" t="s">
        <v>121</v>
      </c>
      <c r="F203" s="60"/>
    </row>
    <row r="204" spans="1:6" ht="48" x14ac:dyDescent="0.2">
      <c r="A204" s="75" t="s">
        <v>122</v>
      </c>
      <c r="B204" s="93" t="s">
        <v>299</v>
      </c>
      <c r="C204" s="93" t="s">
        <v>300</v>
      </c>
      <c r="F204" s="60"/>
    </row>
    <row r="205" spans="1:6" ht="17" x14ac:dyDescent="0.2">
      <c r="A205" s="89" t="s">
        <v>127</v>
      </c>
      <c r="B205" s="90">
        <v>0.33</v>
      </c>
      <c r="C205" s="90">
        <v>0.39</v>
      </c>
      <c r="F205" s="60"/>
    </row>
    <row r="206" spans="1:6" ht="17" x14ac:dyDescent="0.2">
      <c r="A206" s="89" t="s">
        <v>128</v>
      </c>
      <c r="B206" s="90">
        <v>0.65</v>
      </c>
      <c r="C206" s="90">
        <v>0.78</v>
      </c>
      <c r="F206" s="60"/>
    </row>
    <row r="207" spans="1:6" ht="17" x14ac:dyDescent="0.2">
      <c r="A207" s="89" t="s">
        <v>129</v>
      </c>
      <c r="B207" s="90">
        <v>1.63</v>
      </c>
      <c r="C207" s="90">
        <v>1.57</v>
      </c>
      <c r="F207" s="60"/>
    </row>
    <row r="208" spans="1:6" x14ac:dyDescent="0.2">
      <c r="A208" s="89" t="s">
        <v>123</v>
      </c>
      <c r="B208" s="90">
        <v>1.96</v>
      </c>
      <c r="C208" s="90">
        <v>1.96</v>
      </c>
      <c r="F208" s="60"/>
    </row>
    <row r="209" spans="1:6" x14ac:dyDescent="0.2">
      <c r="A209" s="89" t="s">
        <v>124</v>
      </c>
      <c r="B209" s="90">
        <v>3.27</v>
      </c>
      <c r="C209" s="90">
        <v>3.53</v>
      </c>
      <c r="F209" s="60"/>
    </row>
    <row r="210" spans="1:6" x14ac:dyDescent="0.2">
      <c r="A210" s="89" t="s">
        <v>125</v>
      </c>
      <c r="B210" s="90">
        <v>3.59</v>
      </c>
      <c r="C210" s="90">
        <v>3.92</v>
      </c>
      <c r="F210" s="60"/>
    </row>
    <row r="211" spans="1:6" x14ac:dyDescent="0.2">
      <c r="A211" s="89" t="s">
        <v>126</v>
      </c>
      <c r="B211" s="90">
        <v>5.23</v>
      </c>
      <c r="C211" s="90">
        <v>3.92</v>
      </c>
      <c r="F211" s="60"/>
    </row>
    <row r="212" spans="1:6" ht="17" x14ac:dyDescent="0.2">
      <c r="A212" s="89" t="s">
        <v>130</v>
      </c>
      <c r="B212" s="90">
        <v>3.59</v>
      </c>
      <c r="C212" s="90">
        <v>3.92</v>
      </c>
      <c r="F212" s="60"/>
    </row>
    <row r="213" spans="1:6" x14ac:dyDescent="0.2">
      <c r="A213" s="92"/>
      <c r="B213" s="58"/>
      <c r="C213" s="59"/>
      <c r="F213" s="60"/>
    </row>
    <row r="214" spans="1:6" ht="48.75" customHeight="1" x14ac:dyDescent="0.2">
      <c r="A214" s="183" t="s">
        <v>131</v>
      </c>
      <c r="B214" s="184"/>
      <c r="C214" s="185"/>
      <c r="F214" s="60"/>
    </row>
    <row r="215" spans="1:6" ht="96.75" customHeight="1" x14ac:dyDescent="0.2">
      <c r="A215" s="183" t="s">
        <v>132</v>
      </c>
      <c r="B215" s="184"/>
      <c r="C215" s="185"/>
      <c r="F215" s="60"/>
    </row>
    <row r="216" spans="1:6" ht="66.75" customHeight="1" x14ac:dyDescent="0.2">
      <c r="A216" s="201" t="s">
        <v>158</v>
      </c>
      <c r="B216" s="202"/>
      <c r="C216" s="203"/>
      <c r="F216" s="60"/>
    </row>
    <row r="217" spans="1:6" x14ac:dyDescent="0.2">
      <c r="A217" s="5" t="s">
        <v>205</v>
      </c>
      <c r="F217" s="60"/>
    </row>
    <row r="218" spans="1:6" x14ac:dyDescent="0.2">
      <c r="A218" s="63" t="s">
        <v>133</v>
      </c>
      <c r="F218" s="60"/>
    </row>
    <row r="219" spans="1:6" ht="33" x14ac:dyDescent="0.2">
      <c r="A219" s="75" t="s">
        <v>135</v>
      </c>
      <c r="B219" s="93" t="s">
        <v>206</v>
      </c>
      <c r="C219" s="93" t="s">
        <v>301</v>
      </c>
      <c r="F219" s="60"/>
    </row>
    <row r="220" spans="1:6" ht="17" x14ac:dyDescent="0.2">
      <c r="A220" s="89" t="s">
        <v>136</v>
      </c>
      <c r="B220" s="91" t="s">
        <v>138</v>
      </c>
      <c r="C220" s="90">
        <v>7.63</v>
      </c>
      <c r="F220" s="60"/>
    </row>
    <row r="221" spans="1:6" ht="17" x14ac:dyDescent="0.2">
      <c r="A221" s="89" t="s">
        <v>137</v>
      </c>
      <c r="B221" s="91" t="s">
        <v>139</v>
      </c>
      <c r="C221" s="90">
        <v>6.8</v>
      </c>
      <c r="F221" s="60"/>
    </row>
    <row r="222" spans="1:6" x14ac:dyDescent="0.2">
      <c r="A222" s="92"/>
      <c r="B222" s="58"/>
      <c r="C222" s="59"/>
      <c r="F222" s="60"/>
    </row>
    <row r="223" spans="1:6" ht="50.25" customHeight="1" x14ac:dyDescent="0.2">
      <c r="A223" s="183" t="s">
        <v>140</v>
      </c>
      <c r="B223" s="184"/>
      <c r="C223" s="185"/>
      <c r="F223" s="60"/>
    </row>
    <row r="224" spans="1:6" ht="51" customHeight="1" x14ac:dyDescent="0.2">
      <c r="A224" s="183" t="s">
        <v>141</v>
      </c>
      <c r="B224" s="184"/>
      <c r="C224" s="185"/>
      <c r="F224" s="60"/>
    </row>
    <row r="225" spans="1:6" ht="49.5" customHeight="1" x14ac:dyDescent="0.2">
      <c r="A225" s="183" t="s">
        <v>142</v>
      </c>
      <c r="B225" s="184"/>
      <c r="C225" s="185"/>
      <c r="F225" s="60"/>
    </row>
    <row r="226" spans="1:6" ht="80.25" customHeight="1" x14ac:dyDescent="0.2">
      <c r="A226" s="201" t="s">
        <v>143</v>
      </c>
      <c r="B226" s="202"/>
      <c r="C226" s="203"/>
      <c r="F226" s="60"/>
    </row>
    <row r="227" spans="1:6" x14ac:dyDescent="0.2">
      <c r="A227" s="5" t="s">
        <v>205</v>
      </c>
      <c r="F227" s="60"/>
    </row>
    <row r="228" spans="1:6" x14ac:dyDescent="0.2">
      <c r="A228" s="63" t="s">
        <v>134</v>
      </c>
      <c r="F228" s="60"/>
    </row>
    <row r="229" spans="1:6" ht="15.75" customHeight="1" x14ac:dyDescent="0.2">
      <c r="A229" s="187" t="s">
        <v>144</v>
      </c>
      <c r="B229" s="198" t="s">
        <v>302</v>
      </c>
      <c r="C229" s="199"/>
      <c r="D229" s="199"/>
      <c r="E229" s="199"/>
      <c r="F229" s="200"/>
    </row>
    <row r="230" spans="1:6" ht="35" x14ac:dyDescent="0.2">
      <c r="A230" s="187"/>
      <c r="B230" s="76" t="s">
        <v>145</v>
      </c>
      <c r="C230" s="76" t="s">
        <v>146</v>
      </c>
      <c r="D230" s="76" t="s">
        <v>147</v>
      </c>
      <c r="E230" s="76" t="s">
        <v>303</v>
      </c>
      <c r="F230" s="76" t="s">
        <v>304</v>
      </c>
    </row>
    <row r="231" spans="1:6" x14ac:dyDescent="0.2">
      <c r="A231" s="89" t="s">
        <v>148</v>
      </c>
      <c r="B231" s="94">
        <v>0.13800000000000001</v>
      </c>
      <c r="C231" s="95">
        <v>1.9E-3</v>
      </c>
      <c r="D231" s="94">
        <v>1.7000000000000001E-2</v>
      </c>
      <c r="E231" s="94" t="s">
        <v>102</v>
      </c>
      <c r="F231" s="94">
        <v>0.107</v>
      </c>
    </row>
    <row r="232" spans="1:6" x14ac:dyDescent="0.2">
      <c r="A232" s="89" t="s">
        <v>149</v>
      </c>
      <c r="B232" s="94">
        <v>2.9000000000000001E-2</v>
      </c>
      <c r="C232" s="95">
        <v>2.0000000000000001E-4</v>
      </c>
      <c r="D232" s="94">
        <v>9.6000000000000002E-2</v>
      </c>
      <c r="E232" s="94" t="s">
        <v>102</v>
      </c>
      <c r="F232" s="94">
        <v>0.109</v>
      </c>
    </row>
    <row r="233" spans="1:6" x14ac:dyDescent="0.2">
      <c r="A233" s="89" t="s">
        <v>150</v>
      </c>
      <c r="B233" s="94">
        <v>0.11600000000000001</v>
      </c>
      <c r="C233" s="95">
        <v>1.1000000000000001E-3</v>
      </c>
      <c r="D233" s="94">
        <v>0.04</v>
      </c>
      <c r="E233" s="94">
        <v>1.2E-2</v>
      </c>
      <c r="F233" s="94">
        <v>0.107</v>
      </c>
    </row>
    <row r="234" spans="1:6" x14ac:dyDescent="0.2">
      <c r="A234" s="89" t="s">
        <v>151</v>
      </c>
      <c r="B234" s="94">
        <v>0.34499999999999997</v>
      </c>
      <c r="C234" s="95">
        <v>4.3700000000000003E-2</v>
      </c>
      <c r="D234" s="94">
        <v>1.6E-2</v>
      </c>
      <c r="E234" s="94" t="s">
        <v>102</v>
      </c>
      <c r="F234" s="94">
        <v>0.30299999999999999</v>
      </c>
    </row>
    <row r="235" spans="1:6" x14ac:dyDescent="0.2">
      <c r="A235" s="89" t="s">
        <v>152</v>
      </c>
      <c r="B235" s="94">
        <v>7.4999999999999997E-2</v>
      </c>
      <c r="C235" s="95">
        <v>3.7000000000000002E-3</v>
      </c>
      <c r="D235" s="94">
        <v>2.7E-2</v>
      </c>
      <c r="E235" s="94" t="s">
        <v>102</v>
      </c>
      <c r="F235" s="94">
        <v>0.29899999999999999</v>
      </c>
    </row>
    <row r="236" spans="1:6" x14ac:dyDescent="0.2">
      <c r="A236" s="89" t="s">
        <v>153</v>
      </c>
      <c r="B236" s="94">
        <v>0.23599999999999999</v>
      </c>
      <c r="C236" s="95">
        <v>2.1999999999999999E-2</v>
      </c>
      <c r="D236" s="94">
        <v>2.1000000000000001E-2</v>
      </c>
      <c r="E236" s="94">
        <v>3.5000000000000003E-2</v>
      </c>
      <c r="F236" s="94">
        <v>0.30099999999999999</v>
      </c>
    </row>
    <row r="237" spans="1:6" x14ac:dyDescent="0.2">
      <c r="A237" s="89" t="s">
        <v>154</v>
      </c>
      <c r="B237" s="94">
        <v>0.154</v>
      </c>
      <c r="C237" s="95">
        <v>5.1000000000000004E-3</v>
      </c>
      <c r="D237" s="94">
        <v>1.7000000000000001E-2</v>
      </c>
      <c r="E237" s="94" t="s">
        <v>102</v>
      </c>
      <c r="F237" s="94">
        <v>0.124</v>
      </c>
    </row>
    <row r="238" spans="1:6" x14ac:dyDescent="0.2">
      <c r="A238" s="89" t="s">
        <v>155</v>
      </c>
      <c r="B238" s="94">
        <v>3.5999999999999997E-2</v>
      </c>
      <c r="C238" s="95">
        <v>6.9999999999999999E-4</v>
      </c>
      <c r="D238" s="94">
        <v>8.5999999999999993E-2</v>
      </c>
      <c r="E238" s="94" t="s">
        <v>102</v>
      </c>
      <c r="F238" s="94">
        <v>0.14000000000000001</v>
      </c>
    </row>
    <row r="239" spans="1:6" x14ac:dyDescent="0.2">
      <c r="A239" s="89" t="s">
        <v>156</v>
      </c>
      <c r="B239" s="94">
        <v>0.128</v>
      </c>
      <c r="C239" s="95">
        <v>3.0999999999999999E-3</v>
      </c>
      <c r="D239" s="94">
        <v>3.7999999999999999E-2</v>
      </c>
      <c r="E239" s="94">
        <v>1.4999999999999999E-2</v>
      </c>
      <c r="F239" s="94">
        <v>0.129</v>
      </c>
    </row>
    <row r="240" spans="1:6" x14ac:dyDescent="0.2">
      <c r="A240" s="92"/>
      <c r="B240" s="58"/>
      <c r="C240" s="58"/>
      <c r="D240" s="59"/>
      <c r="F240" s="60"/>
    </row>
    <row r="241" spans="1:6" ht="32" customHeight="1" x14ac:dyDescent="0.2">
      <c r="A241" s="183" t="s">
        <v>306</v>
      </c>
      <c r="B241" s="184"/>
      <c r="C241" s="184"/>
      <c r="D241" s="184"/>
      <c r="E241" s="184"/>
      <c r="F241" s="185"/>
    </row>
    <row r="242" spans="1:6" ht="32.5" customHeight="1" x14ac:dyDescent="0.2">
      <c r="A242" s="191" t="s">
        <v>305</v>
      </c>
      <c r="B242" s="191"/>
      <c r="C242" s="191"/>
      <c r="D242" s="191"/>
      <c r="E242" s="191"/>
      <c r="F242" s="192"/>
    </row>
  </sheetData>
  <mergeCells count="35">
    <mergeCell ref="A20:B20"/>
    <mergeCell ref="A21:B21"/>
    <mergeCell ref="A36:B36"/>
    <mergeCell ref="A37:B37"/>
    <mergeCell ref="A160:B160"/>
    <mergeCell ref="A38:B38"/>
    <mergeCell ref="A39:B39"/>
    <mergeCell ref="A40:B40"/>
    <mergeCell ref="A49:B49"/>
    <mergeCell ref="A56:B56"/>
    <mergeCell ref="A57:B57"/>
    <mergeCell ref="A111:E111"/>
    <mergeCell ref="A112:E112"/>
    <mergeCell ref="A242:F242"/>
    <mergeCell ref="B60:D60"/>
    <mergeCell ref="A74:D74"/>
    <mergeCell ref="A75:D75"/>
    <mergeCell ref="B229:F229"/>
    <mergeCell ref="A241:F241"/>
    <mergeCell ref="A226:C226"/>
    <mergeCell ref="A229:A230"/>
    <mergeCell ref="A214:C214"/>
    <mergeCell ref="A215:C215"/>
    <mergeCell ref="A216:C216"/>
    <mergeCell ref="A223:C223"/>
    <mergeCell ref="A224:C224"/>
    <mergeCell ref="A188:D188"/>
    <mergeCell ref="A191:A192"/>
    <mergeCell ref="B191:D191"/>
    <mergeCell ref="A225:C225"/>
    <mergeCell ref="B163:D163"/>
    <mergeCell ref="A163:A164"/>
    <mergeCell ref="A148:B148"/>
    <mergeCell ref="A149:B149"/>
    <mergeCell ref="A159:B159"/>
  </mergeCells>
  <hyperlinks>
    <hyperlink ref="A3" r:id="rId1" display="Tables A-1 through A-4 come from USDOT BCA Guidance (March 2022, Revised)" xr:uid="{68918682-7B21-4C2E-A89E-E2125912E2A4}"/>
  </hyperlinks>
  <pageMargins left="0.7" right="0.7" top="0.75" bottom="0.75" header="0.3" footer="0.3"/>
  <pageSetup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F52AF6-D5FB-40DE-935F-B23E8B0B3C6A}">
  <sheetPr>
    <tabColor theme="9" tint="0.39997558519241921"/>
  </sheetPr>
  <dimension ref="A1:BX246"/>
  <sheetViews>
    <sheetView topLeftCell="B2" workbookViewId="0">
      <selection activeCell="E20" sqref="E20"/>
    </sheetView>
  </sheetViews>
  <sheetFormatPr baseColWidth="10" defaultColWidth="8.83203125" defaultRowHeight="15" x14ac:dyDescent="0.2"/>
  <cols>
    <col min="1" max="1" width="30.1640625" customWidth="1"/>
    <col min="2" max="5" width="20.6640625" customWidth="1"/>
    <col min="6" max="6" width="16.5" customWidth="1"/>
    <col min="7" max="7" width="17.5" customWidth="1"/>
    <col min="8" max="8" width="21.1640625" customWidth="1"/>
    <col min="9" max="9" width="16.1640625" customWidth="1"/>
    <col min="10" max="10" width="16.83203125" customWidth="1"/>
    <col min="11" max="11" width="17.33203125" customWidth="1"/>
    <col min="12" max="12" width="16.83203125" customWidth="1"/>
    <col min="13" max="13" width="17.33203125" customWidth="1"/>
    <col min="14" max="76" width="9.1640625" style="5"/>
  </cols>
  <sheetData>
    <row r="1" spans="1:62" ht="21" thickBot="1" x14ac:dyDescent="0.3">
      <c r="A1" s="96" t="s">
        <v>330</v>
      </c>
      <c r="B1" s="5"/>
      <c r="C1" s="5"/>
      <c r="D1" s="5"/>
      <c r="E1" s="5"/>
      <c r="F1" s="5"/>
      <c r="G1" s="5"/>
      <c r="H1" s="5"/>
      <c r="I1" s="5"/>
      <c r="J1" s="5"/>
      <c r="K1" s="5"/>
      <c r="L1" s="5"/>
      <c r="M1" s="5"/>
    </row>
    <row r="2" spans="1:62" ht="16" thickTop="1" x14ac:dyDescent="0.2">
      <c r="A2" s="152" t="s">
        <v>354</v>
      </c>
      <c r="B2" s="152"/>
      <c r="C2" s="152"/>
      <c r="D2" s="152"/>
      <c r="E2" s="152"/>
      <c r="F2" s="152"/>
      <c r="G2" s="152"/>
      <c r="H2" s="152"/>
      <c r="I2" s="5"/>
      <c r="J2" s="5"/>
      <c r="K2" s="5"/>
      <c r="L2" s="5"/>
      <c r="M2" s="5"/>
    </row>
    <row r="3" spans="1:62" x14ac:dyDescent="0.2">
      <c r="A3" s="152" t="s">
        <v>331</v>
      </c>
      <c r="B3" s="152"/>
      <c r="C3" s="152"/>
      <c r="D3" s="152"/>
      <c r="E3" s="152"/>
      <c r="F3" s="152"/>
      <c r="G3" s="152"/>
      <c r="H3" s="152"/>
      <c r="I3" s="5"/>
      <c r="J3" s="5"/>
      <c r="K3" s="5"/>
      <c r="L3" s="5"/>
      <c r="M3" s="5"/>
    </row>
    <row r="4" spans="1:62" x14ac:dyDescent="0.2">
      <c r="A4" s="152" t="s">
        <v>216</v>
      </c>
      <c r="B4" s="152"/>
      <c r="C4" s="152"/>
      <c r="D4" s="152"/>
      <c r="E4" s="152"/>
      <c r="F4" s="5"/>
      <c r="G4" s="5"/>
      <c r="H4" s="5"/>
      <c r="I4" s="5"/>
      <c r="J4" s="5"/>
      <c r="K4" s="5"/>
      <c r="L4" s="5"/>
      <c r="M4" s="5"/>
    </row>
    <row r="5" spans="1:62" x14ac:dyDescent="0.2">
      <c r="A5" s="152" t="s">
        <v>215</v>
      </c>
      <c r="B5" s="152"/>
      <c r="C5" s="152"/>
      <c r="D5" s="152"/>
      <c r="E5" s="5"/>
      <c r="F5" s="5"/>
      <c r="G5" s="5"/>
      <c r="H5" s="5"/>
      <c r="I5" s="5"/>
      <c r="J5" s="5"/>
      <c r="K5" s="5"/>
      <c r="L5" s="5"/>
      <c r="M5" s="5"/>
    </row>
    <row r="6" spans="1:62" x14ac:dyDescent="0.2">
      <c r="A6" s="5" t="s">
        <v>205</v>
      </c>
      <c r="B6" s="5"/>
      <c r="C6" s="5"/>
      <c r="D6" s="5"/>
      <c r="E6" s="5"/>
      <c r="F6" s="5"/>
      <c r="G6" s="5"/>
      <c r="H6" s="5"/>
      <c r="I6" s="5"/>
      <c r="J6" s="5"/>
      <c r="K6" s="5"/>
      <c r="L6" s="5"/>
      <c r="M6" s="5"/>
    </row>
    <row r="7" spans="1:62" ht="16" thickBot="1" x14ac:dyDescent="0.25">
      <c r="A7" s="146" t="s">
        <v>218</v>
      </c>
      <c r="B7" s="5"/>
      <c r="C7" s="5"/>
      <c r="D7" s="5"/>
      <c r="E7" s="5"/>
      <c r="F7" s="5"/>
      <c r="G7" s="5"/>
      <c r="H7" s="5"/>
      <c r="I7" s="5"/>
      <c r="J7" s="5"/>
      <c r="K7" s="5"/>
      <c r="L7" s="5"/>
      <c r="M7" s="5"/>
    </row>
    <row r="8" spans="1:62" x14ac:dyDescent="0.2">
      <c r="A8" s="5"/>
      <c r="B8" s="217" t="s">
        <v>189</v>
      </c>
      <c r="C8" s="216"/>
      <c r="D8" s="215" t="s">
        <v>190</v>
      </c>
      <c r="E8" s="216"/>
      <c r="F8" s="215" t="s">
        <v>187</v>
      </c>
      <c r="G8" s="216"/>
      <c r="H8" s="215" t="s">
        <v>188</v>
      </c>
      <c r="I8" s="216"/>
      <c r="J8" s="215" t="s">
        <v>191</v>
      </c>
      <c r="K8" s="216"/>
      <c r="L8" s="215" t="s">
        <v>194</v>
      </c>
      <c r="M8" s="216"/>
      <c r="O8" s="10" t="s">
        <v>161</v>
      </c>
      <c r="P8" s="11"/>
      <c r="Q8" s="11"/>
      <c r="R8" s="11"/>
      <c r="S8" s="11"/>
      <c r="T8" s="11"/>
      <c r="U8" s="11"/>
      <c r="V8" s="11"/>
      <c r="W8" s="11"/>
      <c r="X8" s="11"/>
      <c r="Y8" s="11"/>
      <c r="Z8" s="11"/>
      <c r="AA8" s="11"/>
      <c r="AB8" s="11"/>
      <c r="AC8" s="11"/>
      <c r="AD8" s="11"/>
      <c r="AE8" s="11"/>
      <c r="AF8" s="11"/>
      <c r="AG8" s="11"/>
      <c r="AH8" s="11"/>
      <c r="AI8" s="11"/>
      <c r="AJ8" s="11"/>
      <c r="AK8" s="11"/>
      <c r="AL8" s="11"/>
      <c r="AM8" s="11"/>
      <c r="AN8" s="11"/>
      <c r="AO8" s="11"/>
      <c r="AP8" s="11"/>
      <c r="AQ8" s="11"/>
      <c r="AR8" s="11"/>
      <c r="AS8" s="11"/>
      <c r="AT8" s="11"/>
      <c r="AU8" s="11"/>
      <c r="AV8" s="11"/>
      <c r="AW8" s="11"/>
      <c r="AX8" s="11"/>
      <c r="AY8" s="11"/>
      <c r="AZ8" s="11"/>
      <c r="BA8" s="11"/>
      <c r="BB8" s="11"/>
      <c r="BC8" s="11"/>
      <c r="BD8" s="11"/>
      <c r="BE8" s="11"/>
      <c r="BF8" s="11"/>
      <c r="BG8" s="11"/>
      <c r="BH8" s="11"/>
      <c r="BI8" s="11"/>
      <c r="BJ8" s="12"/>
    </row>
    <row r="9" spans="1:62" x14ac:dyDescent="0.2">
      <c r="A9" s="102" t="s">
        <v>4</v>
      </c>
      <c r="B9" s="103" t="s">
        <v>192</v>
      </c>
      <c r="C9" s="103" t="s">
        <v>193</v>
      </c>
      <c r="D9" s="103" t="s">
        <v>192</v>
      </c>
      <c r="E9" s="103" t="s">
        <v>193</v>
      </c>
      <c r="F9" s="103" t="s">
        <v>192</v>
      </c>
      <c r="G9" s="103" t="s">
        <v>193</v>
      </c>
      <c r="H9" s="103" t="s">
        <v>192</v>
      </c>
      <c r="I9" s="103" t="s">
        <v>193</v>
      </c>
      <c r="J9" s="103" t="s">
        <v>192</v>
      </c>
      <c r="K9" s="103" t="s">
        <v>193</v>
      </c>
      <c r="L9" s="103" t="s">
        <v>192</v>
      </c>
      <c r="M9" s="103" t="s">
        <v>193</v>
      </c>
      <c r="O9" s="13"/>
      <c r="P9"/>
      <c r="Q9"/>
      <c r="R9"/>
      <c r="S9"/>
      <c r="T9"/>
      <c r="U9"/>
      <c r="V9"/>
      <c r="W9"/>
      <c r="X9"/>
      <c r="Y9"/>
      <c r="Z9"/>
      <c r="AA9"/>
      <c r="AB9"/>
      <c r="AC9"/>
      <c r="AD9"/>
      <c r="AE9"/>
      <c r="AF9"/>
      <c r="AG9"/>
      <c r="AH9"/>
      <c r="AI9"/>
      <c r="AJ9"/>
      <c r="AK9"/>
      <c r="AL9"/>
      <c r="AM9"/>
      <c r="AN9"/>
      <c r="AO9"/>
      <c r="AP9"/>
      <c r="AQ9"/>
      <c r="AR9"/>
      <c r="AS9"/>
      <c r="AT9"/>
      <c r="AU9"/>
      <c r="AV9"/>
      <c r="AW9"/>
      <c r="AX9"/>
      <c r="AY9"/>
      <c r="AZ9"/>
      <c r="BA9"/>
      <c r="BB9"/>
      <c r="BC9"/>
      <c r="BD9"/>
      <c r="BE9"/>
      <c r="BF9"/>
      <c r="BG9"/>
      <c r="BH9"/>
      <c r="BI9"/>
      <c r="BJ9" s="14"/>
    </row>
    <row r="10" spans="1:62" x14ac:dyDescent="0.2">
      <c r="A10" s="6">
        <f>'Project Information'!$B$9</f>
        <v>2028</v>
      </c>
      <c r="B10" s="41">
        <f>9000*(1+S12)</f>
        <v>9342.5046267735961</v>
      </c>
      <c r="C10" s="41">
        <v>9000</v>
      </c>
      <c r="D10" s="41">
        <v>0</v>
      </c>
      <c r="E10" s="41">
        <v>0</v>
      </c>
      <c r="F10" s="41">
        <v>0</v>
      </c>
      <c r="G10" s="41">
        <f>'Travel Time Savings'!J24</f>
        <v>432</v>
      </c>
      <c r="H10" s="41">
        <v>0</v>
      </c>
      <c r="I10" s="41">
        <f>'Travel Time Savings'!J23</f>
        <v>162</v>
      </c>
      <c r="J10" s="41"/>
      <c r="K10" s="41">
        <v>0</v>
      </c>
      <c r="L10" s="41">
        <v>0</v>
      </c>
      <c r="M10" s="41">
        <v>0</v>
      </c>
      <c r="O10" s="13" t="s">
        <v>393</v>
      </c>
      <c r="P10"/>
      <c r="Q10"/>
      <c r="R10">
        <v>9000</v>
      </c>
      <c r="S10"/>
      <c r="T10"/>
      <c r="U10"/>
      <c r="V10"/>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s="14"/>
    </row>
    <row r="11" spans="1:62" x14ac:dyDescent="0.2">
      <c r="A11" s="1">
        <f>IF(A10&lt;'Project Information'!B$11,A10+1,"")</f>
        <v>2029</v>
      </c>
      <c r="B11" s="41">
        <f t="shared" ref="B11:B29" si="0">B10*(1+$S$12)</f>
        <v>9698.0436334762271</v>
      </c>
      <c r="C11" s="41">
        <f t="shared" ref="C11:C29" si="1">C10*(1+$S$12)</f>
        <v>9342.5046267735961</v>
      </c>
      <c r="D11" s="41">
        <v>0</v>
      </c>
      <c r="E11" s="41">
        <v>0</v>
      </c>
      <c r="F11" s="41">
        <v>0</v>
      </c>
      <c r="G11" s="41">
        <f t="shared" ref="G11:G29" si="2">G10*(1+$S$12)</f>
        <v>448.44022208513258</v>
      </c>
      <c r="H11" s="41">
        <v>0</v>
      </c>
      <c r="I11" s="41">
        <f t="shared" ref="I11:I29" si="3">I10*(1+$S$12)</f>
        <v>168.16508328192472</v>
      </c>
      <c r="J11" s="41">
        <v>0</v>
      </c>
      <c r="K11" s="41">
        <v>0</v>
      </c>
      <c r="L11" s="41">
        <v>0</v>
      </c>
      <c r="M11" s="41">
        <v>0</v>
      </c>
      <c r="O11" s="13"/>
      <c r="P11"/>
      <c r="Q11"/>
      <c r="R11"/>
      <c r="S11" t="s">
        <v>395</v>
      </c>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s="14"/>
    </row>
    <row r="12" spans="1:62" x14ac:dyDescent="0.2">
      <c r="A12" s="1">
        <f>IF(A11&lt;'Project Information'!B$11,A11+1,"")</f>
        <v>2030</v>
      </c>
      <c r="B12" s="41">
        <f t="shared" si="0"/>
        <v>10067.113057378207</v>
      </c>
      <c r="C12" s="41">
        <f t="shared" si="1"/>
        <v>9698.0436334762271</v>
      </c>
      <c r="D12" s="41">
        <v>0</v>
      </c>
      <c r="E12" s="41">
        <v>0</v>
      </c>
      <c r="F12" s="41">
        <v>0</v>
      </c>
      <c r="G12" s="41">
        <f t="shared" si="2"/>
        <v>465.50609440685889</v>
      </c>
      <c r="H12" s="41">
        <v>1</v>
      </c>
      <c r="I12" s="41">
        <f t="shared" si="3"/>
        <v>174.56478540257208</v>
      </c>
      <c r="J12" s="41">
        <v>0</v>
      </c>
      <c r="K12" s="41">
        <v>0</v>
      </c>
      <c r="L12" s="41">
        <v>0</v>
      </c>
      <c r="M12" s="41">
        <v>0</v>
      </c>
      <c r="O12" s="13" t="s">
        <v>394</v>
      </c>
      <c r="P12" s="179">
        <v>2000</v>
      </c>
      <c r="Q12" s="179">
        <v>72945</v>
      </c>
      <c r="R12"/>
      <c r="S12">
        <f>(Q13-Q12)/Q12</f>
        <v>3.8056069641510724E-2</v>
      </c>
      <c r="T12"/>
      <c r="U12"/>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s="14"/>
    </row>
    <row r="13" spans="1:62" x14ac:dyDescent="0.2">
      <c r="A13" s="1">
        <f>IF(A12&lt;'Project Information'!B$11,A12+1,"")</f>
        <v>2031</v>
      </c>
      <c r="B13" s="41">
        <f t="shared" si="0"/>
        <v>10450.227812978752</v>
      </c>
      <c r="C13" s="41">
        <f t="shared" si="1"/>
        <v>10067.113057378207</v>
      </c>
      <c r="D13" s="41">
        <v>0</v>
      </c>
      <c r="E13" s="41">
        <v>0</v>
      </c>
      <c r="F13" s="41">
        <v>0</v>
      </c>
      <c r="G13" s="41">
        <f t="shared" si="2"/>
        <v>483.22142675415392</v>
      </c>
      <c r="H13" s="41">
        <v>2</v>
      </c>
      <c r="I13" s="41">
        <f t="shared" si="3"/>
        <v>181.20803503280774</v>
      </c>
      <c r="J13" s="41">
        <v>0</v>
      </c>
      <c r="K13" s="41">
        <v>0</v>
      </c>
      <c r="L13" s="41">
        <v>0</v>
      </c>
      <c r="M13" s="41">
        <v>0</v>
      </c>
      <c r="O13" s="13"/>
      <c r="P13" s="179">
        <v>2020</v>
      </c>
      <c r="Q13" s="179">
        <v>75721</v>
      </c>
      <c r="R13"/>
      <c r="S13" s="5">
        <f>S12/20</f>
        <v>1.9028034820755362E-3</v>
      </c>
      <c r="T13" t="s">
        <v>396</v>
      </c>
      <c r="U13"/>
      <c r="V13"/>
      <c r="W13"/>
      <c r="X13"/>
      <c r="Y13"/>
      <c r="Z13"/>
      <c r="AA13"/>
      <c r="AB13"/>
      <c r="AC13"/>
      <c r="AD13"/>
      <c r="AE13"/>
      <c r="AF13"/>
      <c r="AG13"/>
      <c r="AH13"/>
      <c r="AI13"/>
      <c r="AJ13"/>
      <c r="AK13"/>
      <c r="AL13"/>
      <c r="AM13"/>
      <c r="AN13"/>
      <c r="AO13"/>
      <c r="AP13"/>
      <c r="AQ13"/>
      <c r="AR13"/>
      <c r="AS13"/>
      <c r="AT13"/>
      <c r="AU13"/>
      <c r="AV13"/>
      <c r="AW13"/>
      <c r="AX13"/>
      <c r="AY13"/>
      <c r="AZ13"/>
      <c r="BA13"/>
      <c r="BB13"/>
      <c r="BC13"/>
      <c r="BD13"/>
      <c r="BE13"/>
      <c r="BF13"/>
      <c r="BG13"/>
      <c r="BH13"/>
      <c r="BI13"/>
      <c r="BJ13" s="14"/>
    </row>
    <row r="14" spans="1:62" x14ac:dyDescent="0.2">
      <c r="A14" s="1">
        <f>IF(A13&lt;'Project Information'!B$11,A13+1,"")</f>
        <v>2032</v>
      </c>
      <c r="B14" s="41">
        <f t="shared" si="0"/>
        <v>10847.922410399124</v>
      </c>
      <c r="C14" s="41">
        <f t="shared" si="1"/>
        <v>10450.227812978752</v>
      </c>
      <c r="D14" s="41">
        <v>0</v>
      </c>
      <c r="E14" s="41">
        <v>0</v>
      </c>
      <c r="F14" s="41">
        <v>0</v>
      </c>
      <c r="G14" s="41">
        <f t="shared" si="2"/>
        <v>501.61093502298013</v>
      </c>
      <c r="H14" s="41">
        <v>3</v>
      </c>
      <c r="I14" s="41">
        <f t="shared" si="3"/>
        <v>188.10410063361758</v>
      </c>
      <c r="J14" s="41">
        <v>0</v>
      </c>
      <c r="K14" s="41">
        <v>0</v>
      </c>
      <c r="L14" s="41">
        <v>0</v>
      </c>
      <c r="M14" s="41">
        <v>0</v>
      </c>
      <c r="O14" s="13"/>
      <c r="P14"/>
      <c r="Q14"/>
      <c r="R14"/>
      <c r="S14"/>
      <c r="T14"/>
      <c r="U14"/>
      <c r="V14"/>
      <c r="W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s="14"/>
    </row>
    <row r="15" spans="1:62" x14ac:dyDescent="0.2">
      <c r="A15" s="1">
        <f>IF(A14&lt;'Project Information'!B$11,A14+1,"")</f>
        <v>2033</v>
      </c>
      <c r="B15" s="41">
        <f t="shared" si="0"/>
        <v>11260.751701114978</v>
      </c>
      <c r="C15" s="41">
        <f t="shared" si="1"/>
        <v>10847.922410399124</v>
      </c>
      <c r="D15" s="41">
        <v>0</v>
      </c>
      <c r="E15" s="41">
        <v>0</v>
      </c>
      <c r="F15" s="41">
        <v>0</v>
      </c>
      <c r="G15" s="41">
        <f t="shared" si="2"/>
        <v>520.70027569915794</v>
      </c>
      <c r="H15" s="41">
        <v>4</v>
      </c>
      <c r="I15" s="41">
        <f t="shared" si="3"/>
        <v>195.26260338718424</v>
      </c>
      <c r="J15" s="41">
        <v>0</v>
      </c>
      <c r="K15" s="41">
        <v>0</v>
      </c>
      <c r="L15" s="41">
        <v>0</v>
      </c>
      <c r="M15" s="41">
        <v>0</v>
      </c>
      <c r="O15" s="13"/>
      <c r="P15"/>
      <c r="Q15"/>
      <c r="R15"/>
      <c r="S15"/>
      <c r="T15"/>
      <c r="U15"/>
      <c r="V15"/>
      <c r="W1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s="14"/>
    </row>
    <row r="16" spans="1:62" x14ac:dyDescent="0.2">
      <c r="A16" s="1">
        <f>IF(A15&lt;'Project Information'!B$11,A15+1,"")</f>
        <v>2034</v>
      </c>
      <c r="B16" s="41">
        <f t="shared" si="0"/>
        <v>11689.291652068368</v>
      </c>
      <c r="C16" s="41">
        <f t="shared" si="1"/>
        <v>11260.751701114978</v>
      </c>
      <c r="D16" s="41">
        <v>0</v>
      </c>
      <c r="E16" s="41">
        <v>0</v>
      </c>
      <c r="F16" s="41">
        <v>0</v>
      </c>
      <c r="G16" s="41">
        <f t="shared" si="2"/>
        <v>540.51608165351888</v>
      </c>
      <c r="H16" s="41">
        <v>5</v>
      </c>
      <c r="I16" s="41">
        <f t="shared" si="3"/>
        <v>202.69353062006959</v>
      </c>
      <c r="J16" s="41">
        <v>0</v>
      </c>
      <c r="K16" s="41">
        <v>0</v>
      </c>
      <c r="L16" s="41">
        <v>0</v>
      </c>
      <c r="M16" s="41">
        <v>0</v>
      </c>
      <c r="O16" s="13"/>
      <c r="P16"/>
      <c r="Q16"/>
      <c r="R16"/>
      <c r="S16"/>
      <c r="T16"/>
      <c r="U16"/>
      <c r="V16"/>
      <c r="W16"/>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s="14"/>
    </row>
    <row r="17" spans="1:62" x14ac:dyDescent="0.2">
      <c r="A17" s="1">
        <f>IF(A16&lt;'Project Information'!B$11,A16+1,"")</f>
        <v>2035</v>
      </c>
      <c r="B17" s="41">
        <f t="shared" si="0"/>
        <v>12134.140149239411</v>
      </c>
      <c r="C17" s="41">
        <f t="shared" si="1"/>
        <v>11689.291652068368</v>
      </c>
      <c r="D17" s="41">
        <v>0</v>
      </c>
      <c r="E17" s="41">
        <v>0</v>
      </c>
      <c r="F17" s="41">
        <v>0</v>
      </c>
      <c r="G17" s="41">
        <f t="shared" si="2"/>
        <v>561.08599929928164</v>
      </c>
      <c r="H17" s="41">
        <v>6</v>
      </c>
      <c r="I17" s="41">
        <f t="shared" si="3"/>
        <v>210.40724973723064</v>
      </c>
      <c r="J17" s="41">
        <v>0</v>
      </c>
      <c r="K17" s="41">
        <v>0</v>
      </c>
      <c r="L17" s="41">
        <v>0</v>
      </c>
      <c r="M17" s="41">
        <v>0</v>
      </c>
      <c r="O17" s="13"/>
      <c r="P17"/>
      <c r="Q17"/>
      <c r="R17"/>
      <c r="S17"/>
      <c r="T17"/>
      <c r="U17"/>
      <c r="V17"/>
      <c r="W17"/>
      <c r="X17"/>
      <c r="Y17"/>
      <c r="Z17"/>
      <c r="AA17"/>
      <c r="AB17"/>
      <c r="AC17"/>
      <c r="AD17"/>
      <c r="AE17"/>
      <c r="AF17"/>
      <c r="AG17"/>
      <c r="AH17"/>
      <c r="AI17"/>
      <c r="AJ17"/>
      <c r="AK17"/>
      <c r="AL17"/>
      <c r="AM17"/>
      <c r="AN17"/>
      <c r="AO17"/>
      <c r="AP17"/>
      <c r="AQ17"/>
      <c r="AR17"/>
      <c r="AS17"/>
      <c r="AT17"/>
      <c r="AU17"/>
      <c r="AV17"/>
      <c r="AW17"/>
      <c r="AX17"/>
      <c r="AY17"/>
      <c r="AZ17"/>
      <c r="BA17"/>
      <c r="BB17"/>
      <c r="BC17"/>
      <c r="BD17"/>
      <c r="BE17"/>
      <c r="BF17"/>
      <c r="BG17"/>
      <c r="BH17"/>
      <c r="BI17"/>
      <c r="BJ17" s="14"/>
    </row>
    <row r="18" spans="1:62" x14ac:dyDescent="0.2">
      <c r="A18" s="1">
        <f>IF(A17&lt;'Project Information'!B$11,A17+1,"")</f>
        <v>2036</v>
      </c>
      <c r="B18" s="41">
        <f t="shared" si="0"/>
        <v>12595.917831798715</v>
      </c>
      <c r="C18" s="41">
        <f t="shared" si="1"/>
        <v>12134.140149239411</v>
      </c>
      <c r="D18" s="41">
        <v>0</v>
      </c>
      <c r="E18" s="41">
        <v>0</v>
      </c>
      <c r="F18" s="41">
        <v>0</v>
      </c>
      <c r="G18" s="41">
        <f t="shared" si="2"/>
        <v>582.43872716349165</v>
      </c>
      <c r="H18" s="41">
        <v>7</v>
      </c>
      <c r="I18" s="41">
        <f t="shared" si="3"/>
        <v>218.41452268630943</v>
      </c>
      <c r="J18" s="41">
        <v>0</v>
      </c>
      <c r="K18" s="41">
        <v>0</v>
      </c>
      <c r="L18" s="41">
        <v>0</v>
      </c>
      <c r="M18" s="41">
        <v>0</v>
      </c>
      <c r="O18" s="13"/>
      <c r="P18"/>
      <c r="Q18"/>
      <c r="R18"/>
      <c r="S18"/>
      <c r="T18"/>
      <c r="U18"/>
      <c r="V18"/>
      <c r="W18"/>
      <c r="X18"/>
      <c r="Y18"/>
      <c r="Z18"/>
      <c r="AA18"/>
      <c r="AB18"/>
      <c r="AC18"/>
      <c r="AD18"/>
      <c r="AE18"/>
      <c r="AF18"/>
      <c r="AG18"/>
      <c r="AH18"/>
      <c r="AI18"/>
      <c r="AJ18"/>
      <c r="AK18"/>
      <c r="AL18"/>
      <c r="AM18"/>
      <c r="AN18"/>
      <c r="AO18"/>
      <c r="AP18"/>
      <c r="AQ18"/>
      <c r="AR18"/>
      <c r="AS18"/>
      <c r="AT18"/>
      <c r="AU18"/>
      <c r="AV18"/>
      <c r="AW18"/>
      <c r="AX18"/>
      <c r="AY18"/>
      <c r="AZ18"/>
      <c r="BA18"/>
      <c r="BB18"/>
      <c r="BC18"/>
      <c r="BD18"/>
      <c r="BE18"/>
      <c r="BF18"/>
      <c r="BG18"/>
      <c r="BH18"/>
      <c r="BI18"/>
      <c r="BJ18" s="14"/>
    </row>
    <row r="19" spans="1:62" x14ac:dyDescent="0.2">
      <c r="A19" s="1">
        <f>IF(A18&lt;'Project Information'!B$11,A18+1,"")</f>
        <v>2037</v>
      </c>
      <c r="B19" s="41">
        <f t="shared" si="0"/>
        <v>13075.268958004393</v>
      </c>
      <c r="C19" s="41">
        <f t="shared" si="1"/>
        <v>12595.917831798715</v>
      </c>
      <c r="D19" s="41">
        <v>0</v>
      </c>
      <c r="E19" s="41">
        <v>0</v>
      </c>
      <c r="F19" s="41">
        <v>0</v>
      </c>
      <c r="G19" s="41">
        <f t="shared" si="2"/>
        <v>604.60405592633833</v>
      </c>
      <c r="H19" s="41">
        <v>8</v>
      </c>
      <c r="I19" s="41">
        <f t="shared" si="3"/>
        <v>226.72652097237693</v>
      </c>
      <c r="J19" s="41">
        <v>0</v>
      </c>
      <c r="K19" s="41">
        <v>0</v>
      </c>
      <c r="L19" s="41">
        <v>0</v>
      </c>
      <c r="M19" s="41">
        <v>0</v>
      </c>
      <c r="O19" s="13"/>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s="14"/>
    </row>
    <row r="20" spans="1:62" x14ac:dyDescent="0.2">
      <c r="A20" s="1">
        <f>IF(A19&lt;'Project Information'!B$11,A19+1,"")</f>
        <v>2038</v>
      </c>
      <c r="B20" s="41">
        <f t="shared" si="0"/>
        <v>13572.86230405169</v>
      </c>
      <c r="C20" s="41">
        <f t="shared" si="1"/>
        <v>13075.268958004393</v>
      </c>
      <c r="D20" s="41">
        <v>0</v>
      </c>
      <c r="E20" s="41">
        <v>0</v>
      </c>
      <c r="F20" s="41">
        <v>0</v>
      </c>
      <c r="G20" s="41">
        <f t="shared" si="2"/>
        <v>627.61290998421089</v>
      </c>
      <c r="H20" s="41">
        <v>9</v>
      </c>
      <c r="I20" s="41">
        <f t="shared" si="3"/>
        <v>235.35484124407913</v>
      </c>
      <c r="J20" s="41">
        <v>0</v>
      </c>
      <c r="K20" s="41">
        <v>0</v>
      </c>
      <c r="L20" s="41">
        <v>0</v>
      </c>
      <c r="M20" s="41">
        <v>0</v>
      </c>
      <c r="O20" s="13"/>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c r="BA20"/>
      <c r="BB20"/>
      <c r="BC20"/>
      <c r="BD20"/>
      <c r="BE20"/>
      <c r="BF20"/>
      <c r="BG20"/>
      <c r="BH20"/>
      <c r="BI20"/>
      <c r="BJ20" s="14"/>
    </row>
    <row r="21" spans="1:62" x14ac:dyDescent="0.2">
      <c r="A21" s="1">
        <f>IF(A20&lt;'Project Information'!B$11,A20+1,"")</f>
        <v>2039</v>
      </c>
      <c r="B21" s="41">
        <f t="shared" si="0"/>
        <v>14089.392097129316</v>
      </c>
      <c r="C21" s="41">
        <f t="shared" si="1"/>
        <v>13572.86230405169</v>
      </c>
      <c r="D21" s="41">
        <v>0</v>
      </c>
      <c r="E21" s="41">
        <v>0</v>
      </c>
      <c r="F21" s="41">
        <v>0</v>
      </c>
      <c r="G21" s="41">
        <f t="shared" si="2"/>
        <v>651.4973905944812</v>
      </c>
      <c r="H21" s="41">
        <v>10</v>
      </c>
      <c r="I21" s="41">
        <f t="shared" si="3"/>
        <v>244.31152147293048</v>
      </c>
      <c r="J21" s="41">
        <v>0</v>
      </c>
      <c r="K21" s="41">
        <v>0</v>
      </c>
      <c r="L21" s="41">
        <v>0</v>
      </c>
      <c r="M21" s="41">
        <v>0</v>
      </c>
      <c r="O21" s="13"/>
      <c r="P21"/>
      <c r="Q21"/>
      <c r="R21"/>
      <c r="S21"/>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s="14"/>
    </row>
    <row r="22" spans="1:62" x14ac:dyDescent="0.2">
      <c r="A22" s="1">
        <f>IF(A21&lt;'Project Information'!B$11,A21+1,"")</f>
        <v>2040</v>
      </c>
      <c r="B22" s="41">
        <f t="shared" si="0"/>
        <v>14625.578983984218</v>
      </c>
      <c r="C22" s="41">
        <f t="shared" si="1"/>
        <v>14089.392097129316</v>
      </c>
      <c r="D22" s="41">
        <v>0</v>
      </c>
      <c r="E22" s="41">
        <v>0</v>
      </c>
      <c r="F22" s="41">
        <v>0</v>
      </c>
      <c r="G22" s="41">
        <f t="shared" si="2"/>
        <v>676.29082066220724</v>
      </c>
      <c r="H22" s="41">
        <v>11</v>
      </c>
      <c r="I22" s="41">
        <f t="shared" si="3"/>
        <v>253.60905774832776</v>
      </c>
      <c r="J22" s="41">
        <v>0</v>
      </c>
      <c r="K22" s="41">
        <v>0</v>
      </c>
      <c r="L22" s="41">
        <v>0</v>
      </c>
      <c r="M22" s="41">
        <v>0</v>
      </c>
      <c r="O22" s="13"/>
      <c r="P22"/>
      <c r="Q22"/>
      <c r="R22"/>
      <c r="S22"/>
      <c r="T22"/>
      <c r="U22"/>
      <c r="V22"/>
      <c r="W22"/>
      <c r="X22"/>
      <c r="Y22"/>
      <c r="Z22"/>
      <c r="AA22"/>
      <c r="AB22"/>
      <c r="AC22"/>
      <c r="AD22"/>
      <c r="AE22"/>
      <c r="AF22"/>
      <c r="AG22"/>
      <c r="AH22"/>
      <c r="AI22"/>
      <c r="AJ22"/>
      <c r="AK22"/>
      <c r="AL22"/>
      <c r="AM22"/>
      <c r="AN22"/>
      <c r="AO22"/>
      <c r="AP22"/>
      <c r="AQ22"/>
      <c r="AR22"/>
      <c r="AS22"/>
      <c r="AT22"/>
      <c r="AU22"/>
      <c r="AV22"/>
      <c r="AW22"/>
      <c r="AX22"/>
      <c r="AY22"/>
      <c r="AZ22"/>
      <c r="BA22"/>
      <c r="BB22"/>
      <c r="BC22"/>
      <c r="BD22"/>
      <c r="BE22"/>
      <c r="BF22"/>
      <c r="BG22"/>
      <c r="BH22"/>
      <c r="BI22"/>
      <c r="BJ22" s="14"/>
    </row>
    <row r="23" spans="1:62" x14ac:dyDescent="0.2">
      <c r="A23" s="1">
        <f>IF(A22&lt;'Project Information'!B$11,A22+1,"")</f>
        <v>2041</v>
      </c>
      <c r="B23" s="41">
        <f t="shared" si="0"/>
        <v>15182.171036346137</v>
      </c>
      <c r="C23" s="41">
        <f t="shared" si="1"/>
        <v>14625.578983984218</v>
      </c>
      <c r="D23" s="41">
        <v>0</v>
      </c>
      <c r="E23" s="41">
        <v>0</v>
      </c>
      <c r="F23" s="41">
        <v>0</v>
      </c>
      <c r="G23" s="41">
        <f t="shared" si="2"/>
        <v>702.02779123124253</v>
      </c>
      <c r="H23" s="41">
        <v>12</v>
      </c>
      <c r="I23" s="41">
        <f t="shared" si="3"/>
        <v>263.26042171171599</v>
      </c>
      <c r="J23" s="41">
        <v>0</v>
      </c>
      <c r="K23" s="41">
        <v>0</v>
      </c>
      <c r="L23" s="41">
        <v>0</v>
      </c>
      <c r="M23" s="41">
        <v>0</v>
      </c>
      <c r="O23" s="13"/>
      <c r="P23"/>
      <c r="Q23"/>
      <c r="R23"/>
      <c r="S23"/>
      <c r="T23"/>
      <c r="U23"/>
      <c r="V23"/>
      <c r="W23"/>
      <c r="X23"/>
      <c r="Y23"/>
      <c r="Z23"/>
      <c r="AA23"/>
      <c r="AB23"/>
      <c r="AC23"/>
      <c r="AD23"/>
      <c r="AE23"/>
      <c r="AF23"/>
      <c r="AG23"/>
      <c r="AH23"/>
      <c r="AI23"/>
      <c r="AJ23"/>
      <c r="AK23"/>
      <c r="AL23"/>
      <c r="AM23"/>
      <c r="AN23"/>
      <c r="AO23"/>
      <c r="AP23"/>
      <c r="AQ23"/>
      <c r="AR23"/>
      <c r="AS23"/>
      <c r="AT23"/>
      <c r="AU23"/>
      <c r="AV23"/>
      <c r="AW23"/>
      <c r="AX23"/>
      <c r="AY23"/>
      <c r="AZ23"/>
      <c r="BA23"/>
      <c r="BB23"/>
      <c r="BC23"/>
      <c r="BD23"/>
      <c r="BE23"/>
      <c r="BF23"/>
      <c r="BG23"/>
      <c r="BH23"/>
      <c r="BI23"/>
      <c r="BJ23" s="14"/>
    </row>
    <row r="24" spans="1:62" x14ac:dyDescent="0.2">
      <c r="A24" s="1">
        <f>IF(A23&lt;'Project Information'!B$11,A23+1,"")</f>
        <v>2042</v>
      </c>
      <c r="B24" s="41">
        <f t="shared" si="0"/>
        <v>15759.944794614652</v>
      </c>
      <c r="C24" s="41">
        <f t="shared" si="1"/>
        <v>15182.171036346137</v>
      </c>
      <c r="D24" s="41">
        <v>0</v>
      </c>
      <c r="E24" s="41">
        <v>0</v>
      </c>
      <c r="F24" s="41">
        <v>0</v>
      </c>
      <c r="G24" s="41">
        <f t="shared" si="2"/>
        <v>728.74420974461464</v>
      </c>
      <c r="H24" s="41">
        <v>13</v>
      </c>
      <c r="I24" s="41">
        <f t="shared" si="3"/>
        <v>273.27907865423055</v>
      </c>
      <c r="J24" s="41">
        <v>0</v>
      </c>
      <c r="K24" s="41">
        <v>0</v>
      </c>
      <c r="L24" s="41">
        <v>0</v>
      </c>
      <c r="M24" s="41">
        <v>0</v>
      </c>
      <c r="O24" s="13"/>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c r="BE24"/>
      <c r="BF24"/>
      <c r="BG24"/>
      <c r="BH24"/>
      <c r="BI24"/>
      <c r="BJ24" s="14"/>
    </row>
    <row r="25" spans="1:62" x14ac:dyDescent="0.2">
      <c r="A25" s="1">
        <f>IF(A24&lt;'Project Information'!B$11,A24+1,"")</f>
        <v>2043</v>
      </c>
      <c r="B25" s="41">
        <f t="shared" si="0"/>
        <v>16359.706351264871</v>
      </c>
      <c r="C25" s="41">
        <f t="shared" si="1"/>
        <v>15759.944794614652</v>
      </c>
      <c r="D25" s="41">
        <v>0</v>
      </c>
      <c r="E25" s="41">
        <v>0</v>
      </c>
      <c r="F25" s="41">
        <v>0</v>
      </c>
      <c r="G25" s="41">
        <f t="shared" si="2"/>
        <v>756.47735014150328</v>
      </c>
      <c r="H25" s="41">
        <v>14</v>
      </c>
      <c r="I25" s="41">
        <f t="shared" si="3"/>
        <v>283.67900630306383</v>
      </c>
      <c r="J25" s="41">
        <v>0</v>
      </c>
      <c r="K25" s="41">
        <v>0</v>
      </c>
      <c r="L25" s="41">
        <v>0</v>
      </c>
      <c r="M25" s="41">
        <v>0</v>
      </c>
      <c r="O25" s="13"/>
      <c r="P25"/>
      <c r="Q25"/>
      <c r="R25"/>
      <c r="S25"/>
      <c r="T25"/>
      <c r="U25"/>
      <c r="V25"/>
      <c r="W25"/>
      <c r="X25"/>
      <c r="Y25"/>
      <c r="Z25"/>
      <c r="AA25"/>
      <c r="AB25"/>
      <c r="AC25"/>
      <c r="AD25"/>
      <c r="AE25"/>
      <c r="AF25"/>
      <c r="AG25"/>
      <c r="AH25"/>
      <c r="AI25"/>
      <c r="AJ25"/>
      <c r="AK25"/>
      <c r="AL25"/>
      <c r="AM25"/>
      <c r="AN25"/>
      <c r="AO25"/>
      <c r="AP25"/>
      <c r="AQ25"/>
      <c r="AR25"/>
      <c r="AS25"/>
      <c r="AT25"/>
      <c r="AU25"/>
      <c r="AV25"/>
      <c r="AW25"/>
      <c r="AX25"/>
      <c r="AY25"/>
      <c r="AZ25"/>
      <c r="BA25"/>
      <c r="BB25"/>
      <c r="BC25"/>
      <c r="BD25"/>
      <c r="BE25"/>
      <c r="BF25"/>
      <c r="BG25"/>
      <c r="BH25"/>
      <c r="BI25"/>
      <c r="BJ25" s="14"/>
    </row>
    <row r="26" spans="1:62" x14ac:dyDescent="0.2">
      <c r="A26" s="1">
        <f>IF(A25&lt;'Project Information'!B$11,A25+1,"")</f>
        <v>2044</v>
      </c>
      <c r="B26" s="41">
        <f t="shared" si="0"/>
        <v>16982.292475483271</v>
      </c>
      <c r="C26" s="41">
        <f t="shared" si="1"/>
        <v>16359.706351264871</v>
      </c>
      <c r="D26" s="41">
        <v>0</v>
      </c>
      <c r="E26" s="41">
        <v>0</v>
      </c>
      <c r="F26" s="41">
        <v>0</v>
      </c>
      <c r="G26" s="41">
        <f t="shared" si="2"/>
        <v>785.26590486071382</v>
      </c>
      <c r="H26" s="41">
        <v>15</v>
      </c>
      <c r="I26" s="41">
        <f t="shared" si="3"/>
        <v>294.47471432276774</v>
      </c>
      <c r="J26" s="41">
        <v>0</v>
      </c>
      <c r="K26" s="41">
        <v>0</v>
      </c>
      <c r="L26" s="41">
        <v>0</v>
      </c>
      <c r="M26" s="41">
        <v>0</v>
      </c>
      <c r="O26" s="13"/>
      <c r="P26"/>
      <c r="Q26"/>
      <c r="R26"/>
      <c r="S26"/>
      <c r="T26"/>
      <c r="U26"/>
      <c r="V26"/>
      <c r="W26"/>
      <c r="X26"/>
      <c r="Y26"/>
      <c r="Z26"/>
      <c r="AA26"/>
      <c r="AB26"/>
      <c r="AC26"/>
      <c r="AD26"/>
      <c r="AE26"/>
      <c r="AF26"/>
      <c r="AG26"/>
      <c r="AH26"/>
      <c r="AI26"/>
      <c r="AJ26"/>
      <c r="AK26"/>
      <c r="AL26"/>
      <c r="AM26"/>
      <c r="AN26"/>
      <c r="AO26"/>
      <c r="AP26"/>
      <c r="AQ26"/>
      <c r="AR26"/>
      <c r="AS26"/>
      <c r="AT26"/>
      <c r="AU26"/>
      <c r="AV26"/>
      <c r="AW26"/>
      <c r="AX26"/>
      <c r="AY26"/>
      <c r="AZ26"/>
      <c r="BA26"/>
      <c r="BB26"/>
      <c r="BC26"/>
      <c r="BD26"/>
      <c r="BE26"/>
      <c r="BF26"/>
      <c r="BG26"/>
      <c r="BH26"/>
      <c r="BI26"/>
      <c r="BJ26" s="14"/>
    </row>
    <row r="27" spans="1:62" x14ac:dyDescent="0.2">
      <c r="A27" s="1">
        <f>IF(A26&lt;'Project Information'!B$11,A26+1,"")</f>
        <v>2045</v>
      </c>
      <c r="B27" s="41">
        <f t="shared" si="0"/>
        <v>17628.571780602764</v>
      </c>
      <c r="C27" s="41">
        <f t="shared" si="1"/>
        <v>16982.292475483271</v>
      </c>
      <c r="D27" s="41">
        <v>0</v>
      </c>
      <c r="E27" s="41">
        <v>0</v>
      </c>
      <c r="F27" s="41">
        <v>0</v>
      </c>
      <c r="G27" s="41">
        <f t="shared" si="2"/>
        <v>815.15003882319706</v>
      </c>
      <c r="H27" s="41">
        <v>16</v>
      </c>
      <c r="I27" s="41">
        <f t="shared" si="3"/>
        <v>305.68126455869896</v>
      </c>
      <c r="J27" s="41">
        <v>0</v>
      </c>
      <c r="K27" s="41">
        <v>0</v>
      </c>
      <c r="L27" s="41">
        <v>0</v>
      </c>
      <c r="M27" s="41">
        <v>0</v>
      </c>
      <c r="O27" s="13"/>
      <c r="P27"/>
      <c r="Q27"/>
      <c r="R27"/>
      <c r="S27"/>
      <c r="T27"/>
      <c r="U27"/>
      <c r="V27"/>
      <c r="W27"/>
      <c r="X27"/>
      <c r="Y27"/>
      <c r="Z27"/>
      <c r="AA27"/>
      <c r="AB27"/>
      <c r="AC27"/>
      <c r="AD27"/>
      <c r="AE27"/>
      <c r="AF27"/>
      <c r="AG27"/>
      <c r="AH27"/>
      <c r="AI27"/>
      <c r="AJ27"/>
      <c r="AK27"/>
      <c r="AL27"/>
      <c r="AM27"/>
      <c r="AN27"/>
      <c r="AO27"/>
      <c r="AP27"/>
      <c r="AQ27"/>
      <c r="AR27"/>
      <c r="AS27"/>
      <c r="AT27"/>
      <c r="AU27"/>
      <c r="AV27"/>
      <c r="AW27"/>
      <c r="AX27"/>
      <c r="AY27"/>
      <c r="AZ27"/>
      <c r="BA27"/>
      <c r="BB27"/>
      <c r="BC27"/>
      <c r="BD27"/>
      <c r="BE27"/>
      <c r="BF27"/>
      <c r="BG27"/>
      <c r="BH27"/>
      <c r="BI27"/>
      <c r="BJ27" s="14"/>
    </row>
    <row r="28" spans="1:62" x14ac:dyDescent="0.2">
      <c r="A28" s="1">
        <f>IF(A27&lt;'Project Information'!B$11,A27+1,"")</f>
        <v>2046</v>
      </c>
      <c r="B28" s="41">
        <f t="shared" si="0"/>
        <v>18299.445935965752</v>
      </c>
      <c r="C28" s="41">
        <f t="shared" si="1"/>
        <v>17628.571780602764</v>
      </c>
      <c r="D28" s="41">
        <v>0</v>
      </c>
      <c r="E28" s="41">
        <v>0</v>
      </c>
      <c r="F28" s="41">
        <v>0</v>
      </c>
      <c r="G28" s="41">
        <f t="shared" si="2"/>
        <v>846.1714454689328</v>
      </c>
      <c r="H28" s="41">
        <v>17</v>
      </c>
      <c r="I28" s="41">
        <f t="shared" si="3"/>
        <v>317.31429205084987</v>
      </c>
      <c r="J28" s="41">
        <v>0</v>
      </c>
      <c r="K28" s="41">
        <v>0</v>
      </c>
      <c r="L28" s="41">
        <v>0</v>
      </c>
      <c r="M28" s="41">
        <v>0</v>
      </c>
      <c r="O28" s="13"/>
      <c r="P28"/>
      <c r="Q28"/>
      <c r="R28"/>
      <c r="S28"/>
      <c r="T28"/>
      <c r="U28"/>
      <c r="V28"/>
      <c r="W28"/>
      <c r="X28"/>
      <c r="Y28"/>
      <c r="Z28"/>
      <c r="AA28"/>
      <c r="AB28"/>
      <c r="AC28"/>
      <c r="AD28"/>
      <c r="AE28"/>
      <c r="AF28"/>
      <c r="AG28"/>
      <c r="AH28"/>
      <c r="AI28"/>
      <c r="AJ28"/>
      <c r="AK28"/>
      <c r="AL28"/>
      <c r="AM28"/>
      <c r="AN28"/>
      <c r="AO28"/>
      <c r="AP28"/>
      <c r="AQ28"/>
      <c r="AR28"/>
      <c r="AS28"/>
      <c r="AT28"/>
      <c r="AU28"/>
      <c r="AV28"/>
      <c r="AW28"/>
      <c r="AX28"/>
      <c r="AY28"/>
      <c r="AZ28"/>
      <c r="BA28"/>
      <c r="BB28"/>
      <c r="BC28"/>
      <c r="BD28"/>
      <c r="BE28"/>
      <c r="BF28"/>
      <c r="BG28"/>
      <c r="BH28"/>
      <c r="BI28"/>
      <c r="BJ28" s="14"/>
    </row>
    <row r="29" spans="1:62" x14ac:dyDescent="0.2">
      <c r="A29" s="1">
        <f>IF(A28&lt;'Project Information'!B$11,A28+1,"")</f>
        <v>2047</v>
      </c>
      <c r="B29" s="41">
        <f t="shared" si="0"/>
        <v>18995.850924905924</v>
      </c>
      <c r="C29" s="41">
        <f t="shared" si="1"/>
        <v>18299.445935965752</v>
      </c>
      <c r="D29" s="41">
        <v>0</v>
      </c>
      <c r="E29" s="41">
        <v>0</v>
      </c>
      <c r="F29" s="41">
        <v>0</v>
      </c>
      <c r="G29" s="41">
        <f t="shared" si="2"/>
        <v>878.37340492635622</v>
      </c>
      <c r="H29" s="41">
        <v>18</v>
      </c>
      <c r="I29" s="41">
        <f t="shared" si="3"/>
        <v>329.39002684738364</v>
      </c>
      <c r="J29" s="41">
        <v>0</v>
      </c>
      <c r="K29" s="41">
        <v>0</v>
      </c>
      <c r="L29" s="41">
        <v>0</v>
      </c>
      <c r="M29" s="41">
        <v>0</v>
      </c>
      <c r="O29" s="13"/>
      <c r="P29"/>
      <c r="Q29"/>
      <c r="R29"/>
      <c r="S29"/>
      <c r="T29"/>
      <c r="U29"/>
      <c r="V29"/>
      <c r="W29"/>
      <c r="X29"/>
      <c r="Y29"/>
      <c r="Z29"/>
      <c r="AA29"/>
      <c r="AB29"/>
      <c r="AC29"/>
      <c r="AD29"/>
      <c r="AE29"/>
      <c r="AF29"/>
      <c r="AG29"/>
      <c r="AH29"/>
      <c r="AI29"/>
      <c r="AJ29"/>
      <c r="AK29"/>
      <c r="AL29"/>
      <c r="AM29"/>
      <c r="AN29"/>
      <c r="AO29"/>
      <c r="AP29"/>
      <c r="AQ29"/>
      <c r="AR29"/>
      <c r="AS29"/>
      <c r="AT29"/>
      <c r="AU29"/>
      <c r="AV29"/>
      <c r="AW29"/>
      <c r="AX29"/>
      <c r="AY29"/>
      <c r="AZ29"/>
      <c r="BA29"/>
      <c r="BB29"/>
      <c r="BC29"/>
      <c r="BD29"/>
      <c r="BE29"/>
      <c r="BF29"/>
      <c r="BG29"/>
      <c r="BH29"/>
      <c r="BI29"/>
      <c r="BJ29" s="14"/>
    </row>
    <row r="30" spans="1:62" x14ac:dyDescent="0.2">
      <c r="A30" s="1" t="str">
        <f>IF(A29&lt;'Project Information'!B$11,A29+1,"")</f>
        <v/>
      </c>
      <c r="B30" s="41">
        <v>0</v>
      </c>
      <c r="C30" s="41">
        <v>0</v>
      </c>
      <c r="D30" s="41">
        <v>0</v>
      </c>
      <c r="E30" s="41">
        <v>0</v>
      </c>
      <c r="F30" s="41">
        <v>0</v>
      </c>
      <c r="G30" s="41">
        <v>0</v>
      </c>
      <c r="H30" s="41">
        <v>0</v>
      </c>
      <c r="I30" s="41">
        <v>0</v>
      </c>
      <c r="J30" s="41">
        <v>0</v>
      </c>
      <c r="K30" s="41">
        <v>0</v>
      </c>
      <c r="L30" s="41">
        <v>0</v>
      </c>
      <c r="M30" s="41">
        <v>0</v>
      </c>
      <c r="O30" s="13"/>
      <c r="P30"/>
      <c r="Q30"/>
      <c r="R30"/>
      <c r="S30"/>
      <c r="T30"/>
      <c r="U30"/>
      <c r="V30"/>
      <c r="W30"/>
      <c r="X30"/>
      <c r="Y30"/>
      <c r="Z30"/>
      <c r="AA30"/>
      <c r="AB30"/>
      <c r="AC30"/>
      <c r="AD30"/>
      <c r="AE30"/>
      <c r="AF30"/>
      <c r="AG30"/>
      <c r="AH30"/>
      <c r="AI30"/>
      <c r="AJ30"/>
      <c r="AK30"/>
      <c r="AL30"/>
      <c r="AM30"/>
      <c r="AN30"/>
      <c r="AO30"/>
      <c r="AP30"/>
      <c r="AQ30"/>
      <c r="AR30"/>
      <c r="AS30"/>
      <c r="AT30"/>
      <c r="AU30"/>
      <c r="AV30"/>
      <c r="AW30"/>
      <c r="AX30"/>
      <c r="AY30"/>
      <c r="AZ30"/>
      <c r="BA30"/>
      <c r="BB30"/>
      <c r="BC30"/>
      <c r="BD30"/>
      <c r="BE30"/>
      <c r="BF30"/>
      <c r="BG30"/>
      <c r="BH30"/>
      <c r="BI30"/>
      <c r="BJ30" s="14"/>
    </row>
    <row r="31" spans="1:62" x14ac:dyDescent="0.2">
      <c r="A31" s="1" t="str">
        <f>IF(A30&lt;'Project Information'!B$11,A30+1,"")</f>
        <v/>
      </c>
      <c r="B31" s="41">
        <v>0</v>
      </c>
      <c r="C31" s="41">
        <v>0</v>
      </c>
      <c r="D31" s="41">
        <v>0</v>
      </c>
      <c r="E31" s="41">
        <v>0</v>
      </c>
      <c r="F31" s="41">
        <v>0</v>
      </c>
      <c r="G31" s="41">
        <v>0</v>
      </c>
      <c r="H31" s="41">
        <v>0</v>
      </c>
      <c r="I31" s="41">
        <v>0</v>
      </c>
      <c r="J31" s="41">
        <v>0</v>
      </c>
      <c r="K31" s="41">
        <v>0</v>
      </c>
      <c r="L31" s="41">
        <v>0</v>
      </c>
      <c r="M31" s="41">
        <v>0</v>
      </c>
      <c r="O31" s="13"/>
      <c r="P31"/>
      <c r="Q31"/>
      <c r="R31"/>
      <c r="S31"/>
      <c r="T31"/>
      <c r="U31"/>
      <c r="V31"/>
      <c r="W31"/>
      <c r="X31"/>
      <c r="Y31"/>
      <c r="Z31"/>
      <c r="AA31"/>
      <c r="AB31"/>
      <c r="AC31"/>
      <c r="AD31"/>
      <c r="AE31"/>
      <c r="AF31"/>
      <c r="AG31"/>
      <c r="AH31"/>
      <c r="AI31"/>
      <c r="AJ31"/>
      <c r="AK31"/>
      <c r="AL31"/>
      <c r="AM31"/>
      <c r="AN31"/>
      <c r="AO31"/>
      <c r="AP31"/>
      <c r="AQ31"/>
      <c r="AR31"/>
      <c r="AS31"/>
      <c r="AT31"/>
      <c r="AU31"/>
      <c r="AV31"/>
      <c r="AW31"/>
      <c r="AX31"/>
      <c r="AY31"/>
      <c r="AZ31"/>
      <c r="BA31"/>
      <c r="BB31"/>
      <c r="BC31"/>
      <c r="BD31"/>
      <c r="BE31"/>
      <c r="BF31"/>
      <c r="BG31"/>
      <c r="BH31"/>
      <c r="BI31"/>
      <c r="BJ31" s="14"/>
    </row>
    <row r="32" spans="1:62" x14ac:dyDescent="0.2">
      <c r="A32" s="1" t="str">
        <f>IF(A31&lt;'Project Information'!B$11,A31+1,"")</f>
        <v/>
      </c>
      <c r="B32" s="41">
        <v>0</v>
      </c>
      <c r="C32" s="41">
        <v>0</v>
      </c>
      <c r="D32" s="41">
        <v>0</v>
      </c>
      <c r="E32" s="41">
        <v>0</v>
      </c>
      <c r="F32" s="41">
        <v>0</v>
      </c>
      <c r="G32" s="41">
        <v>0</v>
      </c>
      <c r="H32" s="41">
        <v>0</v>
      </c>
      <c r="I32" s="41">
        <v>0</v>
      </c>
      <c r="J32" s="41">
        <v>0</v>
      </c>
      <c r="K32" s="41">
        <v>0</v>
      </c>
      <c r="L32" s="41">
        <v>0</v>
      </c>
      <c r="M32" s="41">
        <v>0</v>
      </c>
      <c r="O32" s="13"/>
      <c r="P32"/>
      <c r="Q32"/>
      <c r="R32"/>
      <c r="S32"/>
      <c r="T32"/>
      <c r="U32"/>
      <c r="V32"/>
      <c r="W32"/>
      <c r="X32"/>
      <c r="Y32"/>
      <c r="Z32"/>
      <c r="AA32"/>
      <c r="AB32"/>
      <c r="AC32"/>
      <c r="AD32"/>
      <c r="AE32"/>
      <c r="AF32"/>
      <c r="AG32"/>
      <c r="AH32"/>
      <c r="AI32"/>
      <c r="AJ32"/>
      <c r="AK32"/>
      <c r="AL32"/>
      <c r="AM32"/>
      <c r="AN32"/>
      <c r="AO32"/>
      <c r="AP32"/>
      <c r="AQ32"/>
      <c r="AR32"/>
      <c r="AS32"/>
      <c r="AT32"/>
      <c r="AU32"/>
      <c r="AV32"/>
      <c r="AW32"/>
      <c r="AX32"/>
      <c r="AY32"/>
      <c r="AZ32"/>
      <c r="BA32"/>
      <c r="BB32"/>
      <c r="BC32"/>
      <c r="BD32"/>
      <c r="BE32"/>
      <c r="BF32"/>
      <c r="BG32"/>
      <c r="BH32"/>
      <c r="BI32"/>
      <c r="BJ32" s="14"/>
    </row>
    <row r="33" spans="1:62" x14ac:dyDescent="0.2">
      <c r="A33" s="1" t="str">
        <f>IF(A32&lt;'Project Information'!B$11,A32+1,"")</f>
        <v/>
      </c>
      <c r="B33" s="41">
        <v>0</v>
      </c>
      <c r="C33" s="41">
        <v>0</v>
      </c>
      <c r="D33" s="41">
        <v>0</v>
      </c>
      <c r="E33" s="41">
        <v>0</v>
      </c>
      <c r="F33" s="41">
        <v>0</v>
      </c>
      <c r="G33" s="41">
        <v>0</v>
      </c>
      <c r="H33" s="41">
        <v>0</v>
      </c>
      <c r="I33" s="41">
        <v>0</v>
      </c>
      <c r="J33" s="41">
        <v>0</v>
      </c>
      <c r="K33" s="41">
        <v>0</v>
      </c>
      <c r="L33" s="41">
        <v>0</v>
      </c>
      <c r="M33" s="41">
        <v>0</v>
      </c>
      <c r="O33" s="13"/>
      <c r="P33"/>
      <c r="Q33"/>
      <c r="R33"/>
      <c r="S33"/>
      <c r="T33"/>
      <c r="U33"/>
      <c r="V33"/>
      <c r="W33"/>
      <c r="X33"/>
      <c r="Y33"/>
      <c r="Z33"/>
      <c r="AA33"/>
      <c r="AB33"/>
      <c r="AC33"/>
      <c r="AD33"/>
      <c r="AE33"/>
      <c r="AF33"/>
      <c r="AG33"/>
      <c r="AH33"/>
      <c r="AI33"/>
      <c r="AJ33"/>
      <c r="AK33"/>
      <c r="AL33"/>
      <c r="AM33"/>
      <c r="AN33"/>
      <c r="AO33"/>
      <c r="AP33"/>
      <c r="AQ33"/>
      <c r="AR33"/>
      <c r="AS33"/>
      <c r="AT33"/>
      <c r="AU33"/>
      <c r="AV33"/>
      <c r="AW33"/>
      <c r="AX33"/>
      <c r="AY33"/>
      <c r="AZ33"/>
      <c r="BA33"/>
      <c r="BB33"/>
      <c r="BC33"/>
      <c r="BD33"/>
      <c r="BE33"/>
      <c r="BF33"/>
      <c r="BG33"/>
      <c r="BH33"/>
      <c r="BI33"/>
      <c r="BJ33" s="14"/>
    </row>
    <row r="34" spans="1:62" x14ac:dyDescent="0.2">
      <c r="A34" s="1" t="str">
        <f>IF(A33&lt;'Project Information'!B$11,A33+1,"")</f>
        <v/>
      </c>
      <c r="B34" s="41">
        <v>0</v>
      </c>
      <c r="C34" s="41">
        <v>0</v>
      </c>
      <c r="D34" s="41">
        <v>0</v>
      </c>
      <c r="E34" s="41">
        <v>0</v>
      </c>
      <c r="F34" s="41">
        <v>0</v>
      </c>
      <c r="G34" s="41">
        <v>0</v>
      </c>
      <c r="H34" s="41">
        <v>0</v>
      </c>
      <c r="I34" s="41">
        <v>0</v>
      </c>
      <c r="J34" s="41">
        <v>0</v>
      </c>
      <c r="K34" s="41">
        <v>0</v>
      </c>
      <c r="L34" s="41">
        <v>0</v>
      </c>
      <c r="M34" s="41">
        <v>0</v>
      </c>
      <c r="O34" s="13"/>
      <c r="P34"/>
      <c r="Q34"/>
      <c r="R34"/>
      <c r="S34"/>
      <c r="T34"/>
      <c r="U34"/>
      <c r="V34"/>
      <c r="W34"/>
      <c r="X34"/>
      <c r="Y34"/>
      <c r="Z34"/>
      <c r="AA34"/>
      <c r="AB34"/>
      <c r="AC34"/>
      <c r="AD34"/>
      <c r="AE34"/>
      <c r="AF34"/>
      <c r="AG34"/>
      <c r="AH34"/>
      <c r="AI34"/>
      <c r="AJ34"/>
      <c r="AK34"/>
      <c r="AL34"/>
      <c r="AM34"/>
      <c r="AN34"/>
      <c r="AO34"/>
      <c r="AP34"/>
      <c r="AQ34"/>
      <c r="AR34"/>
      <c r="AS34"/>
      <c r="AT34"/>
      <c r="AU34"/>
      <c r="AV34"/>
      <c r="AW34"/>
      <c r="AX34"/>
      <c r="AY34"/>
      <c r="AZ34"/>
      <c r="BA34"/>
      <c r="BB34"/>
      <c r="BC34"/>
      <c r="BD34"/>
      <c r="BE34"/>
      <c r="BF34"/>
      <c r="BG34"/>
      <c r="BH34"/>
      <c r="BI34"/>
      <c r="BJ34" s="14"/>
    </row>
    <row r="35" spans="1:62" x14ac:dyDescent="0.2">
      <c r="A35" s="1" t="str">
        <f>IF(A34&lt;'Project Information'!B$11,A34+1,"")</f>
        <v/>
      </c>
      <c r="B35" s="41">
        <v>0</v>
      </c>
      <c r="C35" s="41">
        <v>0</v>
      </c>
      <c r="D35" s="41">
        <v>0</v>
      </c>
      <c r="E35" s="41">
        <v>0</v>
      </c>
      <c r="F35" s="41">
        <v>0</v>
      </c>
      <c r="G35" s="41">
        <v>0</v>
      </c>
      <c r="H35" s="41">
        <v>0</v>
      </c>
      <c r="I35" s="41">
        <v>0</v>
      </c>
      <c r="J35" s="41">
        <v>0</v>
      </c>
      <c r="K35" s="41">
        <v>0</v>
      </c>
      <c r="L35" s="41">
        <v>0</v>
      </c>
      <c r="M35" s="41">
        <v>0</v>
      </c>
      <c r="O35" s="13"/>
      <c r="P35"/>
      <c r="Q35"/>
      <c r="R35"/>
      <c r="S35"/>
      <c r="T35"/>
      <c r="U35"/>
      <c r="V35"/>
      <c r="W35"/>
      <c r="X35"/>
      <c r="Y35"/>
      <c r="Z35"/>
      <c r="AA35"/>
      <c r="AB35"/>
      <c r="AC35"/>
      <c r="AD35"/>
      <c r="AE35"/>
      <c r="AF35"/>
      <c r="AG35"/>
      <c r="AH35"/>
      <c r="AI35"/>
      <c r="AJ35"/>
      <c r="AK35"/>
      <c r="AL35"/>
      <c r="AM35"/>
      <c r="AN35"/>
      <c r="AO35"/>
      <c r="AP35"/>
      <c r="AQ35"/>
      <c r="AR35"/>
      <c r="AS35"/>
      <c r="AT35"/>
      <c r="AU35"/>
      <c r="AV35"/>
      <c r="AW35"/>
      <c r="AX35"/>
      <c r="AY35"/>
      <c r="AZ35"/>
      <c r="BA35"/>
      <c r="BB35"/>
      <c r="BC35"/>
      <c r="BD35"/>
      <c r="BE35"/>
      <c r="BF35"/>
      <c r="BG35"/>
      <c r="BH35"/>
      <c r="BI35"/>
      <c r="BJ35" s="14"/>
    </row>
    <row r="36" spans="1:62" x14ac:dyDescent="0.2">
      <c r="A36" s="1" t="str">
        <f>IF(A35&lt;'Project Information'!B$11,A35+1,"")</f>
        <v/>
      </c>
      <c r="B36" s="41">
        <v>0</v>
      </c>
      <c r="C36" s="41">
        <v>0</v>
      </c>
      <c r="D36" s="41">
        <v>0</v>
      </c>
      <c r="E36" s="41">
        <v>0</v>
      </c>
      <c r="F36" s="41">
        <v>0</v>
      </c>
      <c r="G36" s="41">
        <v>0</v>
      </c>
      <c r="H36" s="41">
        <v>0</v>
      </c>
      <c r="I36" s="41">
        <v>0</v>
      </c>
      <c r="J36" s="41">
        <v>0</v>
      </c>
      <c r="K36" s="41">
        <v>0</v>
      </c>
      <c r="L36" s="41">
        <v>0</v>
      </c>
      <c r="M36" s="41">
        <v>0</v>
      </c>
      <c r="O36" s="13"/>
      <c r="P36"/>
      <c r="Q36"/>
      <c r="R36"/>
      <c r="S36"/>
      <c r="T36"/>
      <c r="U36"/>
      <c r="V36"/>
      <c r="W36"/>
      <c r="X36"/>
      <c r="Y36"/>
      <c r="Z36"/>
      <c r="AA36"/>
      <c r="AB36"/>
      <c r="AC36"/>
      <c r="AD36"/>
      <c r="AE36"/>
      <c r="AF36"/>
      <c r="AG36"/>
      <c r="AH36"/>
      <c r="AI36"/>
      <c r="AJ36"/>
      <c r="AK36"/>
      <c r="AL36"/>
      <c r="AM36"/>
      <c r="AN36"/>
      <c r="AO36"/>
      <c r="AP36"/>
      <c r="AQ36"/>
      <c r="AR36"/>
      <c r="AS36"/>
      <c r="AT36"/>
      <c r="AU36"/>
      <c r="AV36"/>
      <c r="AW36"/>
      <c r="AX36"/>
      <c r="AY36"/>
      <c r="AZ36"/>
      <c r="BA36"/>
      <c r="BB36"/>
      <c r="BC36"/>
      <c r="BD36"/>
      <c r="BE36"/>
      <c r="BF36"/>
      <c r="BG36"/>
      <c r="BH36"/>
      <c r="BI36"/>
      <c r="BJ36" s="14"/>
    </row>
    <row r="37" spans="1:62" x14ac:dyDescent="0.2">
      <c r="A37" s="1" t="str">
        <f>IF(A36&lt;'Project Information'!B$11,A36+1,"")</f>
        <v/>
      </c>
      <c r="B37" s="41">
        <v>0</v>
      </c>
      <c r="C37" s="41">
        <v>0</v>
      </c>
      <c r="D37" s="41">
        <v>0</v>
      </c>
      <c r="E37" s="41">
        <v>0</v>
      </c>
      <c r="F37" s="41">
        <v>0</v>
      </c>
      <c r="G37" s="41">
        <v>0</v>
      </c>
      <c r="H37" s="41">
        <v>0</v>
      </c>
      <c r="I37" s="41">
        <v>0</v>
      </c>
      <c r="J37" s="41">
        <v>0</v>
      </c>
      <c r="K37" s="41">
        <v>0</v>
      </c>
      <c r="L37" s="41">
        <v>0</v>
      </c>
      <c r="M37" s="41">
        <v>0</v>
      </c>
      <c r="O37" s="13"/>
      <c r="P37"/>
      <c r="Q37"/>
      <c r="R37"/>
      <c r="S37"/>
      <c r="T37"/>
      <c r="U37"/>
      <c r="V37"/>
      <c r="W37"/>
      <c r="X37"/>
      <c r="Y37"/>
      <c r="Z37"/>
      <c r="AA37"/>
      <c r="AB37"/>
      <c r="AC37"/>
      <c r="AD37"/>
      <c r="AE37"/>
      <c r="AF37"/>
      <c r="AG37"/>
      <c r="AH37"/>
      <c r="AI37"/>
      <c r="AJ37"/>
      <c r="AK37"/>
      <c r="AL37"/>
      <c r="AM37"/>
      <c r="AN37"/>
      <c r="AO37"/>
      <c r="AP37"/>
      <c r="AQ37"/>
      <c r="AR37"/>
      <c r="AS37"/>
      <c r="AT37"/>
      <c r="AU37"/>
      <c r="AV37"/>
      <c r="AW37"/>
      <c r="AX37"/>
      <c r="AY37"/>
      <c r="AZ37"/>
      <c r="BA37"/>
      <c r="BB37"/>
      <c r="BC37"/>
      <c r="BD37"/>
      <c r="BE37"/>
      <c r="BF37"/>
      <c r="BG37"/>
      <c r="BH37"/>
      <c r="BI37"/>
      <c r="BJ37" s="14"/>
    </row>
    <row r="38" spans="1:62" x14ac:dyDescent="0.2">
      <c r="A38" s="1" t="str">
        <f>IF(A37&lt;'Project Information'!B$11,A37+1,"")</f>
        <v/>
      </c>
      <c r="B38" s="41">
        <v>0</v>
      </c>
      <c r="C38" s="41">
        <v>0</v>
      </c>
      <c r="D38" s="41">
        <v>0</v>
      </c>
      <c r="E38" s="41">
        <v>0</v>
      </c>
      <c r="F38" s="41">
        <v>0</v>
      </c>
      <c r="G38" s="41">
        <v>0</v>
      </c>
      <c r="H38" s="41">
        <v>0</v>
      </c>
      <c r="I38" s="41">
        <v>0</v>
      </c>
      <c r="J38" s="41">
        <v>0</v>
      </c>
      <c r="K38" s="41">
        <v>0</v>
      </c>
      <c r="L38" s="41">
        <v>0</v>
      </c>
      <c r="M38" s="41">
        <v>0</v>
      </c>
      <c r="O38" s="13"/>
      <c r="P38"/>
      <c r="Q38"/>
      <c r="R38"/>
      <c r="S38"/>
      <c r="T38"/>
      <c r="U38"/>
      <c r="V38"/>
      <c r="W38"/>
      <c r="X38"/>
      <c r="Y38"/>
      <c r="Z38"/>
      <c r="AA38"/>
      <c r="AB38"/>
      <c r="AC38"/>
      <c r="AD38"/>
      <c r="AE38"/>
      <c r="AF38"/>
      <c r="AG38"/>
      <c r="AH38"/>
      <c r="AI38"/>
      <c r="AJ38"/>
      <c r="AK38"/>
      <c r="AL38"/>
      <c r="AM38"/>
      <c r="AN38"/>
      <c r="AO38"/>
      <c r="AP38"/>
      <c r="AQ38"/>
      <c r="AR38"/>
      <c r="AS38"/>
      <c r="AT38"/>
      <c r="AU38"/>
      <c r="AV38"/>
      <c r="AW38"/>
      <c r="AX38"/>
      <c r="AY38"/>
      <c r="AZ38"/>
      <c r="BA38"/>
      <c r="BB38"/>
      <c r="BC38"/>
      <c r="BD38"/>
      <c r="BE38"/>
      <c r="BF38"/>
      <c r="BG38"/>
      <c r="BH38"/>
      <c r="BI38"/>
      <c r="BJ38" s="14"/>
    </row>
    <row r="39" spans="1:62" x14ac:dyDescent="0.2">
      <c r="A39" s="1" t="str">
        <f>IF(A38&lt;'Project Information'!B$11,A38+1,"")</f>
        <v/>
      </c>
      <c r="B39" s="41">
        <v>0</v>
      </c>
      <c r="C39" s="41">
        <v>0</v>
      </c>
      <c r="D39" s="41">
        <v>0</v>
      </c>
      <c r="E39" s="41">
        <v>0</v>
      </c>
      <c r="F39" s="41">
        <v>0</v>
      </c>
      <c r="G39" s="41">
        <v>0</v>
      </c>
      <c r="H39" s="41">
        <v>0</v>
      </c>
      <c r="I39" s="41">
        <v>0</v>
      </c>
      <c r="J39" s="41">
        <v>0</v>
      </c>
      <c r="K39" s="41">
        <v>0</v>
      </c>
      <c r="L39" s="41">
        <v>0</v>
      </c>
      <c r="M39" s="41">
        <v>0</v>
      </c>
      <c r="O39" s="13"/>
      <c r="P39"/>
      <c r="Q39"/>
      <c r="R39"/>
      <c r="S39"/>
      <c r="T39"/>
      <c r="U39"/>
      <c r="V39"/>
      <c r="W39"/>
      <c r="X39"/>
      <c r="Y39"/>
      <c r="Z39"/>
      <c r="AA39"/>
      <c r="AB39"/>
      <c r="AC39"/>
      <c r="AD39"/>
      <c r="AE39"/>
      <c r="AF39"/>
      <c r="AG39"/>
      <c r="AH39"/>
      <c r="AI39"/>
      <c r="AJ39"/>
      <c r="AK39"/>
      <c r="AL39"/>
      <c r="AM39"/>
      <c r="AN39"/>
      <c r="AO39"/>
      <c r="AP39"/>
      <c r="AQ39"/>
      <c r="AR39"/>
      <c r="AS39"/>
      <c r="AT39"/>
      <c r="AU39"/>
      <c r="AV39"/>
      <c r="AW39"/>
      <c r="AX39"/>
      <c r="AY39"/>
      <c r="AZ39"/>
      <c r="BA39"/>
      <c r="BB39"/>
      <c r="BC39"/>
      <c r="BD39"/>
      <c r="BE39"/>
      <c r="BF39"/>
      <c r="BG39"/>
      <c r="BH39"/>
      <c r="BI39"/>
      <c r="BJ39" s="14"/>
    </row>
    <row r="40" spans="1:62" s="5" customFormat="1" x14ac:dyDescent="0.2">
      <c r="O40" s="147"/>
      <c r="BJ40" s="148"/>
    </row>
    <row r="41" spans="1:62" s="5" customFormat="1" x14ac:dyDescent="0.2">
      <c r="O41" s="147"/>
      <c r="BJ41" s="148"/>
    </row>
    <row r="42" spans="1:62" s="5" customFormat="1" x14ac:dyDescent="0.2">
      <c r="O42" s="147"/>
      <c r="BJ42" s="148"/>
    </row>
    <row r="43" spans="1:62" s="5" customFormat="1" x14ac:dyDescent="0.2">
      <c r="O43" s="147"/>
      <c r="BJ43" s="148"/>
    </row>
    <row r="44" spans="1:62" s="5" customFormat="1" x14ac:dyDescent="0.2">
      <c r="O44" s="147"/>
      <c r="BJ44" s="148"/>
    </row>
    <row r="45" spans="1:62" s="5" customFormat="1" x14ac:dyDescent="0.2">
      <c r="O45" s="147"/>
      <c r="BJ45" s="148"/>
    </row>
    <row r="46" spans="1:62" s="5" customFormat="1" x14ac:dyDescent="0.2">
      <c r="O46" s="147"/>
      <c r="BJ46" s="148"/>
    </row>
    <row r="47" spans="1:62" s="5" customFormat="1" x14ac:dyDescent="0.2">
      <c r="O47" s="147"/>
      <c r="BJ47" s="148"/>
    </row>
    <row r="48" spans="1:62" s="5" customFormat="1" ht="16" thickBot="1" x14ac:dyDescent="0.25">
      <c r="O48" s="149"/>
      <c r="P48" s="150"/>
      <c r="Q48" s="150"/>
      <c r="R48" s="150"/>
      <c r="S48" s="150"/>
      <c r="T48" s="150"/>
      <c r="U48" s="150"/>
      <c r="V48" s="150"/>
      <c r="W48" s="150"/>
      <c r="X48" s="150"/>
      <c r="Y48" s="150"/>
      <c r="Z48" s="150"/>
      <c r="AA48" s="150"/>
      <c r="AB48" s="150"/>
      <c r="AC48" s="150"/>
      <c r="AD48" s="150"/>
      <c r="AE48" s="150"/>
      <c r="AF48" s="150"/>
      <c r="AG48" s="150"/>
      <c r="AH48" s="150"/>
      <c r="AI48" s="150"/>
      <c r="AJ48" s="150"/>
      <c r="AK48" s="150"/>
      <c r="AL48" s="150"/>
      <c r="AM48" s="150"/>
      <c r="AN48" s="150"/>
      <c r="AO48" s="150"/>
      <c r="AP48" s="150"/>
      <c r="AQ48" s="150"/>
      <c r="AR48" s="150"/>
      <c r="AS48" s="150"/>
      <c r="AT48" s="150"/>
      <c r="AU48" s="150"/>
      <c r="AV48" s="150"/>
      <c r="AW48" s="150"/>
      <c r="AX48" s="150"/>
      <c r="AY48" s="150"/>
      <c r="AZ48" s="150"/>
      <c r="BA48" s="150"/>
      <c r="BB48" s="150"/>
      <c r="BC48" s="150"/>
      <c r="BD48" s="150"/>
      <c r="BE48" s="150"/>
      <c r="BF48" s="150"/>
      <c r="BG48" s="150"/>
      <c r="BH48" s="150"/>
      <c r="BI48" s="150"/>
      <c r="BJ48" s="151"/>
    </row>
    <row r="49" s="5" customFormat="1" x14ac:dyDescent="0.2"/>
    <row r="50" s="5" customFormat="1" x14ac:dyDescent="0.2"/>
    <row r="51" s="5" customFormat="1" x14ac:dyDescent="0.2"/>
    <row r="52" s="5" customFormat="1" x14ac:dyDescent="0.2"/>
    <row r="53" s="5" customFormat="1" x14ac:dyDescent="0.2"/>
    <row r="54" s="5" customFormat="1" x14ac:dyDescent="0.2"/>
    <row r="55" s="5" customFormat="1" x14ac:dyDescent="0.2"/>
    <row r="56" s="5" customFormat="1" x14ac:dyDescent="0.2"/>
    <row r="57" s="5" customFormat="1" x14ac:dyDescent="0.2"/>
    <row r="58" s="5" customFormat="1" x14ac:dyDescent="0.2"/>
    <row r="59" s="5" customFormat="1" x14ac:dyDescent="0.2"/>
    <row r="60" s="5" customFormat="1" x14ac:dyDescent="0.2"/>
    <row r="61" s="5" customFormat="1" x14ac:dyDescent="0.2"/>
    <row r="62" s="5" customFormat="1" x14ac:dyDescent="0.2"/>
    <row r="63" s="5" customFormat="1" x14ac:dyDescent="0.2"/>
    <row r="64" s="5" customFormat="1" x14ac:dyDescent="0.2"/>
    <row r="65" s="5" customFormat="1" x14ac:dyDescent="0.2"/>
    <row r="66" s="5" customFormat="1" x14ac:dyDescent="0.2"/>
    <row r="67" s="5" customFormat="1" x14ac:dyDescent="0.2"/>
    <row r="68" s="5" customFormat="1" x14ac:dyDescent="0.2"/>
    <row r="69" s="5" customFormat="1" x14ac:dyDescent="0.2"/>
    <row r="70" s="5" customFormat="1" x14ac:dyDescent="0.2"/>
    <row r="71" s="5" customFormat="1" x14ac:dyDescent="0.2"/>
    <row r="72" s="5" customFormat="1" x14ac:dyDescent="0.2"/>
    <row r="73" s="5" customFormat="1" x14ac:dyDescent="0.2"/>
    <row r="74" s="5" customFormat="1" x14ac:dyDescent="0.2"/>
    <row r="75" s="5" customFormat="1" x14ac:dyDescent="0.2"/>
    <row r="76" s="5" customFormat="1" x14ac:dyDescent="0.2"/>
    <row r="77" s="5" customFormat="1" x14ac:dyDescent="0.2"/>
    <row r="78" s="5" customFormat="1" x14ac:dyDescent="0.2"/>
    <row r="79" s="5" customFormat="1" x14ac:dyDescent="0.2"/>
    <row r="80" s="5" customFormat="1" x14ac:dyDescent="0.2"/>
    <row r="81" s="5" customFormat="1" x14ac:dyDescent="0.2"/>
    <row r="82" s="5" customFormat="1" x14ac:dyDescent="0.2"/>
    <row r="83" s="5" customFormat="1" x14ac:dyDescent="0.2"/>
    <row r="84" s="5" customFormat="1" x14ac:dyDescent="0.2"/>
    <row r="85" s="5" customFormat="1" x14ac:dyDescent="0.2"/>
    <row r="86" s="5" customFormat="1" x14ac:dyDescent="0.2"/>
    <row r="87" s="5" customFormat="1" x14ac:dyDescent="0.2"/>
    <row r="88" s="5" customFormat="1" x14ac:dyDescent="0.2"/>
    <row r="89" s="5" customFormat="1" x14ac:dyDescent="0.2"/>
    <row r="90" s="5" customFormat="1" x14ac:dyDescent="0.2"/>
    <row r="91" s="5" customFormat="1" x14ac:dyDescent="0.2"/>
    <row r="92" s="5" customFormat="1" x14ac:dyDescent="0.2"/>
    <row r="93" s="5" customFormat="1" x14ac:dyDescent="0.2"/>
    <row r="94" s="5" customFormat="1" x14ac:dyDescent="0.2"/>
    <row r="95" s="5" customFormat="1" x14ac:dyDescent="0.2"/>
    <row r="96" s="5" customFormat="1" x14ac:dyDescent="0.2"/>
    <row r="97" s="5" customFormat="1" x14ac:dyDescent="0.2"/>
    <row r="98" s="5" customFormat="1" x14ac:dyDescent="0.2"/>
    <row r="99" s="5" customFormat="1" x14ac:dyDescent="0.2"/>
    <row r="100" s="5" customFormat="1" x14ac:dyDescent="0.2"/>
    <row r="101" s="5" customFormat="1" x14ac:dyDescent="0.2"/>
    <row r="102" s="5" customFormat="1" x14ac:dyDescent="0.2"/>
    <row r="103" s="5" customFormat="1" x14ac:dyDescent="0.2"/>
    <row r="104" s="5" customFormat="1" x14ac:dyDescent="0.2"/>
    <row r="105" s="5" customFormat="1" x14ac:dyDescent="0.2"/>
    <row r="106" s="5" customFormat="1" x14ac:dyDescent="0.2"/>
    <row r="107" s="5" customFormat="1" x14ac:dyDescent="0.2"/>
    <row r="108" s="5" customFormat="1" x14ac:dyDescent="0.2"/>
    <row r="109" s="5" customFormat="1" x14ac:dyDescent="0.2"/>
    <row r="110" s="5" customFormat="1" x14ac:dyDescent="0.2"/>
    <row r="111" s="5" customFormat="1" x14ac:dyDescent="0.2"/>
    <row r="112" s="5" customFormat="1" x14ac:dyDescent="0.2"/>
    <row r="113" s="5" customFormat="1" x14ac:dyDescent="0.2"/>
    <row r="114" s="5" customFormat="1" x14ac:dyDescent="0.2"/>
    <row r="115" s="5" customFormat="1" x14ac:dyDescent="0.2"/>
    <row r="116" s="5" customFormat="1" x14ac:dyDescent="0.2"/>
    <row r="117" s="5" customFormat="1" x14ac:dyDescent="0.2"/>
    <row r="118" s="5" customFormat="1" x14ac:dyDescent="0.2"/>
    <row r="119" s="5" customFormat="1" x14ac:dyDescent="0.2"/>
    <row r="120" s="5" customFormat="1" x14ac:dyDescent="0.2"/>
    <row r="121" s="5" customFormat="1" x14ac:dyDescent="0.2"/>
    <row r="122" s="5" customFormat="1" x14ac:dyDescent="0.2"/>
    <row r="123" s="5" customFormat="1" x14ac:dyDescent="0.2"/>
    <row r="124" s="5" customFormat="1" x14ac:dyDescent="0.2"/>
    <row r="125" s="5" customFormat="1" x14ac:dyDescent="0.2"/>
    <row r="126" s="5" customFormat="1" x14ac:dyDescent="0.2"/>
    <row r="127" s="5" customFormat="1" x14ac:dyDescent="0.2"/>
    <row r="128" s="5" customFormat="1" x14ac:dyDescent="0.2"/>
    <row r="129" s="5" customFormat="1" x14ac:dyDescent="0.2"/>
    <row r="130" s="5" customFormat="1" x14ac:dyDescent="0.2"/>
    <row r="131" s="5" customFormat="1" x14ac:dyDescent="0.2"/>
    <row r="132" s="5" customFormat="1" x14ac:dyDescent="0.2"/>
    <row r="133" s="5" customFormat="1" x14ac:dyDescent="0.2"/>
    <row r="134" s="5" customFormat="1" x14ac:dyDescent="0.2"/>
    <row r="135" s="5" customFormat="1" x14ac:dyDescent="0.2"/>
    <row r="136" s="5" customFormat="1" x14ac:dyDescent="0.2"/>
    <row r="137" s="5" customFormat="1" x14ac:dyDescent="0.2"/>
    <row r="138" s="5" customFormat="1" x14ac:dyDescent="0.2"/>
    <row r="139" s="5" customFormat="1" x14ac:dyDescent="0.2"/>
    <row r="140" s="5" customFormat="1" x14ac:dyDescent="0.2"/>
    <row r="141" s="5" customFormat="1" x14ac:dyDescent="0.2"/>
    <row r="142" s="5" customFormat="1" x14ac:dyDescent="0.2"/>
    <row r="143" s="5" customFormat="1" x14ac:dyDescent="0.2"/>
    <row r="144" s="5" customFormat="1" x14ac:dyDescent="0.2"/>
    <row r="145" s="5" customFormat="1" x14ac:dyDescent="0.2"/>
    <row r="146" s="5" customFormat="1" x14ac:dyDescent="0.2"/>
    <row r="147" s="5" customFormat="1" x14ac:dyDescent="0.2"/>
    <row r="148" s="5" customFormat="1" x14ac:dyDescent="0.2"/>
    <row r="149" s="5" customFormat="1" x14ac:dyDescent="0.2"/>
    <row r="150" s="5" customFormat="1" x14ac:dyDescent="0.2"/>
    <row r="151" s="5" customFormat="1" x14ac:dyDescent="0.2"/>
    <row r="152" s="5" customFormat="1" x14ac:dyDescent="0.2"/>
    <row r="153" s="5" customFormat="1" x14ac:dyDescent="0.2"/>
    <row r="154" s="5" customFormat="1" x14ac:dyDescent="0.2"/>
    <row r="155" s="5" customFormat="1" x14ac:dyDescent="0.2"/>
    <row r="156" s="5" customFormat="1" x14ac:dyDescent="0.2"/>
    <row r="157" s="5" customFormat="1" x14ac:dyDescent="0.2"/>
    <row r="158" s="5" customFormat="1" x14ac:dyDescent="0.2"/>
    <row r="159" s="5" customFormat="1" x14ac:dyDescent="0.2"/>
    <row r="160" s="5" customFormat="1" x14ac:dyDescent="0.2"/>
    <row r="161" s="5" customFormat="1" x14ac:dyDescent="0.2"/>
    <row r="162" s="5" customFormat="1" x14ac:dyDescent="0.2"/>
    <row r="163" s="5" customFormat="1" x14ac:dyDescent="0.2"/>
    <row r="164" s="5" customFormat="1" x14ac:dyDescent="0.2"/>
    <row r="165" s="5" customFormat="1" x14ac:dyDescent="0.2"/>
    <row r="166" s="5" customFormat="1" x14ac:dyDescent="0.2"/>
    <row r="167" s="5" customFormat="1" x14ac:dyDescent="0.2"/>
    <row r="168" s="5" customFormat="1" x14ac:dyDescent="0.2"/>
    <row r="169" s="5" customFormat="1" x14ac:dyDescent="0.2"/>
    <row r="170" s="5" customFormat="1" x14ac:dyDescent="0.2"/>
    <row r="171" s="5" customFormat="1" x14ac:dyDescent="0.2"/>
    <row r="172" s="5" customFormat="1" x14ac:dyDescent="0.2"/>
    <row r="173" s="5" customFormat="1" x14ac:dyDescent="0.2"/>
    <row r="174" s="5" customFormat="1" x14ac:dyDescent="0.2"/>
    <row r="175" s="5" customFormat="1" x14ac:dyDescent="0.2"/>
    <row r="176" s="5" customFormat="1" x14ac:dyDescent="0.2"/>
    <row r="177" s="5" customFormat="1" x14ac:dyDescent="0.2"/>
    <row r="178" s="5" customFormat="1" x14ac:dyDescent="0.2"/>
    <row r="179" s="5" customFormat="1" x14ac:dyDescent="0.2"/>
    <row r="180" s="5" customFormat="1" x14ac:dyDescent="0.2"/>
    <row r="181" s="5" customFormat="1" x14ac:dyDescent="0.2"/>
    <row r="182" s="5" customFormat="1" x14ac:dyDescent="0.2"/>
    <row r="183" s="5" customFormat="1" x14ac:dyDescent="0.2"/>
    <row r="184" s="5" customFormat="1" x14ac:dyDescent="0.2"/>
    <row r="185" s="5" customFormat="1" x14ac:dyDescent="0.2"/>
    <row r="186" s="5" customFormat="1" x14ac:dyDescent="0.2"/>
    <row r="187" s="5" customFormat="1" x14ac:dyDescent="0.2"/>
    <row r="188" s="5" customFormat="1" x14ac:dyDescent="0.2"/>
    <row r="189" s="5" customFormat="1" x14ac:dyDescent="0.2"/>
    <row r="190" s="5" customFormat="1" x14ac:dyDescent="0.2"/>
    <row r="191" s="5" customFormat="1" x14ac:dyDescent="0.2"/>
    <row r="192" s="5" customFormat="1" x14ac:dyDescent="0.2"/>
    <row r="193" s="5" customFormat="1" x14ac:dyDescent="0.2"/>
    <row r="194" s="5" customFormat="1" x14ac:dyDescent="0.2"/>
    <row r="195" s="5" customFormat="1" x14ac:dyDescent="0.2"/>
    <row r="196" s="5" customFormat="1" x14ac:dyDescent="0.2"/>
    <row r="197" s="5" customFormat="1" x14ac:dyDescent="0.2"/>
    <row r="198" s="5" customFormat="1" x14ac:dyDescent="0.2"/>
    <row r="199" s="5" customFormat="1" x14ac:dyDescent="0.2"/>
    <row r="200" s="5" customFormat="1" x14ac:dyDescent="0.2"/>
    <row r="201" s="5" customFormat="1" x14ac:dyDescent="0.2"/>
    <row r="202" s="5" customFormat="1" x14ac:dyDescent="0.2"/>
    <row r="203" s="5" customFormat="1" x14ac:dyDescent="0.2"/>
    <row r="204" s="5" customFormat="1" x14ac:dyDescent="0.2"/>
    <row r="205" s="5" customFormat="1" x14ac:dyDescent="0.2"/>
    <row r="206" s="5" customFormat="1" x14ac:dyDescent="0.2"/>
    <row r="207" s="5" customFormat="1" x14ac:dyDescent="0.2"/>
    <row r="208" s="5" customFormat="1" x14ac:dyDescent="0.2"/>
    <row r="209" s="5" customFormat="1" x14ac:dyDescent="0.2"/>
    <row r="210" s="5" customFormat="1" x14ac:dyDescent="0.2"/>
    <row r="211" s="5" customFormat="1" x14ac:dyDescent="0.2"/>
    <row r="212" s="5" customFormat="1" x14ac:dyDescent="0.2"/>
    <row r="213" s="5" customFormat="1" x14ac:dyDescent="0.2"/>
    <row r="214" s="5" customFormat="1" x14ac:dyDescent="0.2"/>
    <row r="215" s="5" customFormat="1" x14ac:dyDescent="0.2"/>
    <row r="216" s="5" customFormat="1" x14ac:dyDescent="0.2"/>
    <row r="217" s="5" customFormat="1" x14ac:dyDescent="0.2"/>
    <row r="218" s="5" customFormat="1" x14ac:dyDescent="0.2"/>
    <row r="219" s="5" customFormat="1" x14ac:dyDescent="0.2"/>
    <row r="220" s="5" customFormat="1" x14ac:dyDescent="0.2"/>
    <row r="221" s="5" customFormat="1" x14ac:dyDescent="0.2"/>
    <row r="222" s="5" customFormat="1" x14ac:dyDescent="0.2"/>
    <row r="223" s="5" customFormat="1" x14ac:dyDescent="0.2"/>
    <row r="224" s="5" customFormat="1" x14ac:dyDescent="0.2"/>
    <row r="225" s="5" customFormat="1" x14ac:dyDescent="0.2"/>
    <row r="226" s="5" customFormat="1" x14ac:dyDescent="0.2"/>
    <row r="227" s="5" customFormat="1" x14ac:dyDescent="0.2"/>
    <row r="228" s="5" customFormat="1" x14ac:dyDescent="0.2"/>
    <row r="229" s="5" customFormat="1" x14ac:dyDescent="0.2"/>
    <row r="230" s="5" customFormat="1" x14ac:dyDescent="0.2"/>
    <row r="231" s="5" customFormat="1" x14ac:dyDescent="0.2"/>
    <row r="232" s="5" customFormat="1" x14ac:dyDescent="0.2"/>
    <row r="233" s="5" customFormat="1" x14ac:dyDescent="0.2"/>
    <row r="234" s="5" customFormat="1" x14ac:dyDescent="0.2"/>
    <row r="235" s="5" customFormat="1" x14ac:dyDescent="0.2"/>
    <row r="236" s="5" customFormat="1" x14ac:dyDescent="0.2"/>
    <row r="237" s="5" customFormat="1" x14ac:dyDescent="0.2"/>
    <row r="238" s="5" customFormat="1" x14ac:dyDescent="0.2"/>
    <row r="239" s="5" customFormat="1" x14ac:dyDescent="0.2"/>
    <row r="240" s="5" customFormat="1" x14ac:dyDescent="0.2"/>
    <row r="241" s="5" customFormat="1" x14ac:dyDescent="0.2"/>
    <row r="242" s="5" customFormat="1" x14ac:dyDescent="0.2"/>
    <row r="243" s="5" customFormat="1" x14ac:dyDescent="0.2"/>
    <row r="244" s="5" customFormat="1" x14ac:dyDescent="0.2"/>
    <row r="245" s="5" customFormat="1" x14ac:dyDescent="0.2"/>
    <row r="246" s="5" customFormat="1" x14ac:dyDescent="0.2"/>
  </sheetData>
  <mergeCells count="6">
    <mergeCell ref="L8:M8"/>
    <mergeCell ref="B8:C8"/>
    <mergeCell ref="D8:E8"/>
    <mergeCell ref="F8:G8"/>
    <mergeCell ref="H8:I8"/>
    <mergeCell ref="J8:K8"/>
  </mergeCells>
  <conditionalFormatting sqref="B10:M39 P12:Q13">
    <cfRule type="expression" dxfId="20" priority="1">
      <formula>$A10=""</formula>
    </cfRule>
  </conditionalFormatting>
  <pageMargins left="0.7" right="0.7" top="0.75" bottom="0.75" header="0.3" footer="0.3"/>
  <pageSetup orientation="portrait" horizontalDpi="90" verticalDpi="9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D29D9F-FC46-4D85-90F6-7D1B96D1D401}">
  <sheetPr>
    <tabColor theme="9" tint="0.39997558519241921"/>
  </sheetPr>
  <dimension ref="A1:AZ48"/>
  <sheetViews>
    <sheetView zoomScale="115" zoomScaleNormal="115" workbookViewId="0">
      <selection activeCell="B9" sqref="B9"/>
    </sheetView>
  </sheetViews>
  <sheetFormatPr baseColWidth="10" defaultColWidth="9.1640625" defaultRowHeight="15" x14ac:dyDescent="0.2"/>
  <cols>
    <col min="1" max="1" width="28.83203125" style="5" customWidth="1"/>
    <col min="2" max="2" width="39.5" style="5" bestFit="1" customWidth="1"/>
    <col min="3" max="3" width="28" style="5" customWidth="1"/>
    <col min="4" max="5" width="9.1640625" style="5"/>
    <col min="6" max="6" width="12.83203125" style="5" bestFit="1" customWidth="1"/>
    <col min="7" max="16384" width="9.1640625" style="5"/>
  </cols>
  <sheetData>
    <row r="1" spans="1:52" ht="21" thickBot="1" x14ac:dyDescent="0.3">
      <c r="A1" s="96" t="s">
        <v>219</v>
      </c>
    </row>
    <row r="2" spans="1:52" ht="16" thickTop="1" x14ac:dyDescent="0.2">
      <c r="A2" s="153" t="s">
        <v>181</v>
      </c>
      <c r="B2" s="152"/>
      <c r="C2" s="152"/>
      <c r="D2" s="152"/>
      <c r="E2" s="152"/>
      <c r="F2" s="152"/>
      <c r="G2" s="152"/>
      <c r="H2" s="152"/>
      <c r="I2" s="152"/>
    </row>
    <row r="3" spans="1:52" ht="16" x14ac:dyDescent="0.2">
      <c r="A3" s="38" t="s">
        <v>205</v>
      </c>
    </row>
    <row r="4" spans="1:52" x14ac:dyDescent="0.2">
      <c r="A4" s="119">
        <v>3.1E-2</v>
      </c>
      <c r="B4" s="5" t="s">
        <v>356</v>
      </c>
    </row>
    <row r="5" spans="1:52" x14ac:dyDescent="0.2">
      <c r="A5" s="120">
        <v>0</v>
      </c>
      <c r="B5" s="5" t="s">
        <v>357</v>
      </c>
    </row>
    <row r="6" spans="1:52" x14ac:dyDescent="0.2">
      <c r="A6" s="29" t="s">
        <v>205</v>
      </c>
    </row>
    <row r="7" spans="1:52" ht="16" thickBot="1" x14ac:dyDescent="0.25">
      <c r="A7" s="97" t="s">
        <v>256</v>
      </c>
    </row>
    <row r="8" spans="1:52" x14ac:dyDescent="0.2">
      <c r="A8" s="115" t="s">
        <v>4</v>
      </c>
      <c r="B8" s="113" t="s">
        <v>157</v>
      </c>
      <c r="C8" s="108" t="s">
        <v>355</v>
      </c>
      <c r="E8" s="10" t="s">
        <v>161</v>
      </c>
      <c r="F8" s="11"/>
      <c r="G8" s="11"/>
      <c r="H8" s="11"/>
      <c r="I8" s="11"/>
      <c r="J8" s="11"/>
      <c r="K8" s="11"/>
      <c r="L8" s="11"/>
      <c r="M8" s="11"/>
      <c r="N8" s="11"/>
      <c r="O8" s="11"/>
      <c r="P8" s="11"/>
      <c r="Q8" s="11"/>
      <c r="R8" s="11"/>
      <c r="S8" s="11"/>
      <c r="T8" s="11"/>
      <c r="U8" s="11"/>
      <c r="V8" s="11"/>
      <c r="W8" s="11"/>
      <c r="X8" s="11"/>
      <c r="Y8" s="11"/>
      <c r="Z8" s="11"/>
      <c r="AA8" s="11"/>
      <c r="AB8" s="11"/>
      <c r="AC8" s="11"/>
      <c r="AD8" s="11"/>
      <c r="AE8" s="11"/>
      <c r="AF8" s="11"/>
      <c r="AG8" s="11"/>
      <c r="AH8" s="11"/>
      <c r="AI8" s="11"/>
      <c r="AJ8" s="11"/>
      <c r="AK8" s="11"/>
      <c r="AL8" s="11"/>
      <c r="AM8" s="11"/>
      <c r="AN8" s="11"/>
      <c r="AO8" s="11"/>
      <c r="AP8" s="11"/>
      <c r="AQ8" s="11"/>
      <c r="AR8" s="11"/>
      <c r="AS8" s="11"/>
      <c r="AT8" s="11"/>
      <c r="AU8" s="11"/>
      <c r="AV8" s="11"/>
      <c r="AW8" s="11"/>
      <c r="AX8" s="11"/>
      <c r="AY8" s="11"/>
      <c r="AZ8" s="12"/>
    </row>
    <row r="9" spans="1:52" x14ac:dyDescent="0.2">
      <c r="A9" s="30">
        <f>'Project Information'!B7</f>
        <v>2025</v>
      </c>
      <c r="B9" s="22">
        <f>34543201.82*0.25</f>
        <v>8635800.4550000001</v>
      </c>
      <c r="C9" s="8">
        <f>B9/(1+$A$4)^(A9-Overview!$B$22)</f>
        <v>7880006.9913592264</v>
      </c>
      <c r="E9" s="13"/>
      <c r="F9"/>
      <c r="G9"/>
      <c r="H9"/>
      <c r="I9"/>
      <c r="J9"/>
      <c r="K9"/>
      <c r="L9"/>
      <c r="M9"/>
      <c r="N9"/>
      <c r="O9"/>
      <c r="P9"/>
      <c r="Q9"/>
      <c r="R9"/>
      <c r="S9"/>
      <c r="T9"/>
      <c r="U9"/>
      <c r="V9"/>
      <c r="W9"/>
      <c r="X9"/>
      <c r="Y9"/>
      <c r="Z9"/>
      <c r="AA9"/>
      <c r="AB9"/>
      <c r="AC9"/>
      <c r="AD9"/>
      <c r="AE9"/>
      <c r="AF9"/>
      <c r="AG9"/>
      <c r="AH9"/>
      <c r="AI9"/>
      <c r="AJ9"/>
      <c r="AK9"/>
      <c r="AL9"/>
      <c r="AM9"/>
      <c r="AN9"/>
      <c r="AO9"/>
      <c r="AP9"/>
      <c r="AQ9"/>
      <c r="AR9"/>
      <c r="AS9"/>
      <c r="AT9"/>
      <c r="AU9"/>
      <c r="AV9"/>
      <c r="AW9"/>
      <c r="AX9"/>
      <c r="AY9"/>
      <c r="AZ9" s="14"/>
    </row>
    <row r="10" spans="1:52" x14ac:dyDescent="0.2">
      <c r="A10" s="1">
        <f>IF(A9&lt;$A$9+'Project Information'!$B$8-1,A9+1,"")</f>
        <v>2026</v>
      </c>
      <c r="B10" s="22">
        <f>34543201.82*0.4</f>
        <v>13817280.728</v>
      </c>
      <c r="C10" s="8">
        <f>IFERROR(B10/(1+$A$4)^(A10-Overview!$B$22),0)</f>
        <v>12228914.826551661</v>
      </c>
      <c r="E10" s="13"/>
      <c r="F10" s="181">
        <f>SUM(B9:B11)</f>
        <v>34543201.82</v>
      </c>
      <c r="G10"/>
      <c r="H10"/>
      <c r="I10"/>
      <c r="J10"/>
      <c r="K10"/>
      <c r="L10"/>
      <c r="M10"/>
      <c r="N10"/>
      <c r="O10"/>
      <c r="P10"/>
      <c r="Q10"/>
      <c r="R10"/>
      <c r="S10"/>
      <c r="T10"/>
      <c r="U10"/>
      <c r="V10"/>
      <c r="W10"/>
      <c r="X10"/>
      <c r="Y10"/>
      <c r="Z10"/>
      <c r="AA10"/>
      <c r="AB10"/>
      <c r="AC10"/>
      <c r="AD10"/>
      <c r="AE10"/>
      <c r="AF10"/>
      <c r="AG10"/>
      <c r="AH10"/>
      <c r="AI10"/>
      <c r="AJ10"/>
      <c r="AK10"/>
      <c r="AL10"/>
      <c r="AM10"/>
      <c r="AN10"/>
      <c r="AO10"/>
      <c r="AP10"/>
      <c r="AQ10"/>
      <c r="AR10"/>
      <c r="AS10"/>
      <c r="AT10"/>
      <c r="AU10"/>
      <c r="AV10"/>
      <c r="AW10"/>
      <c r="AX10"/>
      <c r="AY10"/>
      <c r="AZ10" s="14"/>
    </row>
    <row r="11" spans="1:52" x14ac:dyDescent="0.2">
      <c r="A11" s="1">
        <f>IF(A10&lt;$A$9+'Project Information'!$B$8-1,A10+1,"")</f>
        <v>2027</v>
      </c>
      <c r="B11" s="22">
        <f>34543201.82*0.35</f>
        <v>12090120.637</v>
      </c>
      <c r="C11" s="8">
        <f>IFERROR(B11/(1+$A$4)^(A11-Overview!$B$22),0)</f>
        <v>10378564.959488558</v>
      </c>
      <c r="E11" s="13"/>
      <c r="F11"/>
      <c r="G11"/>
      <c r="H11"/>
      <c r="I11"/>
      <c r="J11"/>
      <c r="K11"/>
      <c r="L11"/>
      <c r="M11"/>
      <c r="N11"/>
      <c r="O11"/>
      <c r="P11"/>
      <c r="Q11"/>
      <c r="R11"/>
      <c r="S11"/>
      <c r="T11"/>
      <c r="U11"/>
      <c r="V11"/>
      <c r="W11"/>
      <c r="X11"/>
      <c r="Y11"/>
      <c r="Z11"/>
      <c r="AA11"/>
      <c r="AB11"/>
      <c r="AC11"/>
      <c r="AD11"/>
      <c r="AE11"/>
      <c r="AF11"/>
      <c r="AG11"/>
      <c r="AH11"/>
      <c r="AI11"/>
      <c r="AJ11"/>
      <c r="AK11"/>
      <c r="AL11"/>
      <c r="AM11"/>
      <c r="AN11"/>
      <c r="AO11"/>
      <c r="AP11"/>
      <c r="AQ11"/>
      <c r="AR11"/>
      <c r="AS11"/>
      <c r="AT11"/>
      <c r="AU11"/>
      <c r="AV11"/>
      <c r="AW11"/>
      <c r="AX11"/>
      <c r="AY11"/>
      <c r="AZ11" s="14"/>
    </row>
    <row r="12" spans="1:52" x14ac:dyDescent="0.2">
      <c r="A12" s="1" t="str">
        <f>IF(A11&lt;$A$9+'Project Information'!$B$8-1,A11+1,"")</f>
        <v/>
      </c>
      <c r="B12" s="22">
        <v>0</v>
      </c>
      <c r="C12" s="8">
        <f>IFERROR(B12/(1+$A$4)^(A12-Overview!$B$22),0)</f>
        <v>0</v>
      </c>
      <c r="E12" s="13"/>
      <c r="F12"/>
      <c r="G12"/>
      <c r="H12"/>
      <c r="I12"/>
      <c r="J12"/>
      <c r="K12"/>
      <c r="L12"/>
      <c r="M12"/>
      <c r="N12"/>
      <c r="O12"/>
      <c r="P12"/>
      <c r="Q12"/>
      <c r="R12"/>
      <c r="S12"/>
      <c r="T12"/>
      <c r="U12"/>
      <c r="V12"/>
      <c r="W12"/>
      <c r="X12"/>
      <c r="Y12"/>
      <c r="Z12"/>
      <c r="AA12"/>
      <c r="AB12"/>
      <c r="AC12"/>
      <c r="AD12"/>
      <c r="AE12"/>
      <c r="AF12"/>
      <c r="AG12"/>
      <c r="AH12"/>
      <c r="AI12"/>
      <c r="AJ12"/>
      <c r="AK12"/>
      <c r="AL12"/>
      <c r="AM12"/>
      <c r="AN12"/>
      <c r="AO12"/>
      <c r="AP12"/>
      <c r="AQ12"/>
      <c r="AR12"/>
      <c r="AS12"/>
      <c r="AT12"/>
      <c r="AU12"/>
      <c r="AV12"/>
      <c r="AW12"/>
      <c r="AX12"/>
      <c r="AY12"/>
      <c r="AZ12" s="14"/>
    </row>
    <row r="13" spans="1:52" x14ac:dyDescent="0.2">
      <c r="A13" s="1" t="str">
        <f>IF(A12&lt;$A$9+'Project Information'!$B$8-1,A12+1,"")</f>
        <v/>
      </c>
      <c r="B13" s="22">
        <v>0</v>
      </c>
      <c r="C13" s="8">
        <f>IFERROR(B13/(1+$A$4)^(A13-Overview!$B$22),0)</f>
        <v>0</v>
      </c>
      <c r="E13" s="13"/>
      <c r="F13"/>
      <c r="G13"/>
      <c r="H13"/>
      <c r="I13"/>
      <c r="J13"/>
      <c r="K13"/>
      <c r="L13"/>
      <c r="M13"/>
      <c r="N13"/>
      <c r="O13"/>
      <c r="P13"/>
      <c r="Q13"/>
      <c r="R13"/>
      <c r="S13"/>
      <c r="T13"/>
      <c r="U13"/>
      <c r="V13"/>
      <c r="W13"/>
      <c r="X13"/>
      <c r="Y13"/>
      <c r="Z13"/>
      <c r="AA13"/>
      <c r="AB13"/>
      <c r="AC13"/>
      <c r="AD13"/>
      <c r="AE13"/>
      <c r="AF13"/>
      <c r="AG13"/>
      <c r="AH13"/>
      <c r="AI13"/>
      <c r="AJ13"/>
      <c r="AK13"/>
      <c r="AL13"/>
      <c r="AM13"/>
      <c r="AN13"/>
      <c r="AO13"/>
      <c r="AP13"/>
      <c r="AQ13"/>
      <c r="AR13"/>
      <c r="AS13"/>
      <c r="AT13"/>
      <c r="AU13"/>
      <c r="AV13"/>
      <c r="AW13"/>
      <c r="AX13"/>
      <c r="AY13"/>
      <c r="AZ13" s="14"/>
    </row>
    <row r="14" spans="1:52" x14ac:dyDescent="0.2">
      <c r="A14" s="1" t="str">
        <f>IF(A13&lt;$A$9+'Project Information'!$B$8-1,A13+1,"")</f>
        <v/>
      </c>
      <c r="B14" s="22">
        <v>0</v>
      </c>
      <c r="C14" s="8">
        <f>IFERROR(B14/(1+$A$4)^(A14-Overview!$B$22),0)</f>
        <v>0</v>
      </c>
      <c r="E14" s="13"/>
      <c r="F14"/>
      <c r="G14"/>
      <c r="H14"/>
      <c r="I14"/>
      <c r="J14"/>
      <c r="K14"/>
      <c r="L14"/>
      <c r="M14"/>
      <c r="N14"/>
      <c r="O14"/>
      <c r="P14"/>
      <c r="Q14"/>
      <c r="R14"/>
      <c r="S14"/>
      <c r="T14"/>
      <c r="U14"/>
      <c r="V14"/>
      <c r="W14"/>
      <c r="X14"/>
      <c r="Y14"/>
      <c r="Z14"/>
      <c r="AA14"/>
      <c r="AB14"/>
      <c r="AC14"/>
      <c r="AD14"/>
      <c r="AE14"/>
      <c r="AF14"/>
      <c r="AG14"/>
      <c r="AH14"/>
      <c r="AI14"/>
      <c r="AJ14"/>
      <c r="AK14"/>
      <c r="AL14"/>
      <c r="AM14"/>
      <c r="AN14"/>
      <c r="AO14"/>
      <c r="AP14"/>
      <c r="AQ14"/>
      <c r="AR14"/>
      <c r="AS14"/>
      <c r="AT14"/>
      <c r="AU14"/>
      <c r="AV14"/>
      <c r="AW14"/>
      <c r="AX14"/>
      <c r="AY14"/>
      <c r="AZ14" s="14"/>
    </row>
    <row r="15" spans="1:52" x14ac:dyDescent="0.2">
      <c r="A15" s="1" t="str">
        <f>IF(A14&lt;$A$9+'Project Information'!$B$8-1,A14+1,"")</f>
        <v/>
      </c>
      <c r="B15" s="22">
        <v>0</v>
      </c>
      <c r="C15" s="8">
        <f>IFERROR(B15/(1+$A$4)^(A15-Overview!$B$22),0)</f>
        <v>0</v>
      </c>
      <c r="E15" s="13"/>
      <c r="F15"/>
      <c r="G15"/>
      <c r="H15"/>
      <c r="I15"/>
      <c r="J15"/>
      <c r="K15"/>
      <c r="L15"/>
      <c r="M15"/>
      <c r="N15"/>
      <c r="O15"/>
      <c r="P15"/>
      <c r="Q15"/>
      <c r="R15"/>
      <c r="S15"/>
      <c r="T15"/>
      <c r="U15"/>
      <c r="V15"/>
      <c r="W15"/>
      <c r="X15"/>
      <c r="Y15"/>
      <c r="Z15"/>
      <c r="AA15"/>
      <c r="AB15"/>
      <c r="AC15"/>
      <c r="AD15"/>
      <c r="AE15"/>
      <c r="AF15"/>
      <c r="AG15"/>
      <c r="AH15"/>
      <c r="AI15"/>
      <c r="AJ15"/>
      <c r="AK15"/>
      <c r="AL15"/>
      <c r="AM15"/>
      <c r="AN15"/>
      <c r="AO15"/>
      <c r="AP15"/>
      <c r="AQ15"/>
      <c r="AR15"/>
      <c r="AS15"/>
      <c r="AT15"/>
      <c r="AU15"/>
      <c r="AV15"/>
      <c r="AW15"/>
      <c r="AX15"/>
      <c r="AY15"/>
      <c r="AZ15" s="14"/>
    </row>
    <row r="16" spans="1:52" x14ac:dyDescent="0.2">
      <c r="A16" s="1" t="str">
        <f>IF(A15&lt;$A$9+'Project Information'!$B$8-1,A15+1,"")</f>
        <v/>
      </c>
      <c r="B16" s="22">
        <v>0</v>
      </c>
      <c r="C16" s="8">
        <f>IFERROR(B16/(1+$A$4)^(A16-Overview!$B$22),0)</f>
        <v>0</v>
      </c>
      <c r="E16" s="13"/>
      <c r="F16"/>
      <c r="G16"/>
      <c r="H16"/>
      <c r="I16"/>
      <c r="J16"/>
      <c r="K16"/>
      <c r="L16"/>
      <c r="M16"/>
      <c r="N16"/>
      <c r="O16"/>
      <c r="P16"/>
      <c r="Q16"/>
      <c r="R16"/>
      <c r="S16"/>
      <c r="T16"/>
      <c r="U16"/>
      <c r="V16"/>
      <c r="W16"/>
      <c r="X16"/>
      <c r="Y16"/>
      <c r="Z16"/>
      <c r="AA16"/>
      <c r="AB16"/>
      <c r="AC16"/>
      <c r="AD16"/>
      <c r="AE16"/>
      <c r="AF16"/>
      <c r="AG16"/>
      <c r="AH16"/>
      <c r="AI16"/>
      <c r="AJ16"/>
      <c r="AK16"/>
      <c r="AL16"/>
      <c r="AM16"/>
      <c r="AN16"/>
      <c r="AO16"/>
      <c r="AP16"/>
      <c r="AQ16"/>
      <c r="AR16"/>
      <c r="AS16"/>
      <c r="AT16"/>
      <c r="AU16"/>
      <c r="AV16"/>
      <c r="AW16"/>
      <c r="AX16"/>
      <c r="AY16"/>
      <c r="AZ16" s="14"/>
    </row>
    <row r="17" spans="1:52" x14ac:dyDescent="0.2">
      <c r="A17" s="1" t="str">
        <f>IF(A16&lt;$A$9+'Project Information'!$B$8-1,A16+1,"")</f>
        <v/>
      </c>
      <c r="B17" s="22">
        <v>0</v>
      </c>
      <c r="C17" s="8">
        <f>IFERROR(B17/(1+$A$4)^(A17-Overview!$B$22),0)</f>
        <v>0</v>
      </c>
      <c r="E17" s="13"/>
      <c r="F17"/>
      <c r="G17"/>
      <c r="H17"/>
      <c r="I17"/>
      <c r="J17"/>
      <c r="K17"/>
      <c r="L17"/>
      <c r="M17"/>
      <c r="N17"/>
      <c r="O17"/>
      <c r="P17"/>
      <c r="Q17"/>
      <c r="R17"/>
      <c r="S17"/>
      <c r="T17"/>
      <c r="U17"/>
      <c r="V17"/>
      <c r="W17"/>
      <c r="X17"/>
      <c r="Y17"/>
      <c r="Z17"/>
      <c r="AA17"/>
      <c r="AB17"/>
      <c r="AC17"/>
      <c r="AD17"/>
      <c r="AE17"/>
      <c r="AF17"/>
      <c r="AG17"/>
      <c r="AH17"/>
      <c r="AI17"/>
      <c r="AJ17"/>
      <c r="AK17"/>
      <c r="AL17"/>
      <c r="AM17"/>
      <c r="AN17"/>
      <c r="AO17"/>
      <c r="AP17"/>
      <c r="AQ17"/>
      <c r="AR17"/>
      <c r="AS17"/>
      <c r="AT17"/>
      <c r="AU17"/>
      <c r="AV17"/>
      <c r="AW17"/>
      <c r="AX17"/>
      <c r="AY17"/>
      <c r="AZ17" s="14"/>
    </row>
    <row r="18" spans="1:52" x14ac:dyDescent="0.2">
      <c r="A18" s="1" t="str">
        <f>IF(A17&lt;$A$9+'Project Information'!$B$8-1,A17+1,"")</f>
        <v/>
      </c>
      <c r="B18" s="22">
        <v>0</v>
      </c>
      <c r="C18" s="8">
        <f>IFERROR(B18/(1+$A$4)^(A18-Overview!$B$22),0)</f>
        <v>0</v>
      </c>
      <c r="E18" s="13"/>
      <c r="F18"/>
      <c r="G18"/>
      <c r="H18"/>
      <c r="I18"/>
      <c r="J18"/>
      <c r="K18"/>
      <c r="L18"/>
      <c r="M18"/>
      <c r="N18"/>
      <c r="O18"/>
      <c r="P18"/>
      <c r="Q18"/>
      <c r="R18"/>
      <c r="S18"/>
      <c r="T18"/>
      <c r="U18"/>
      <c r="V18"/>
      <c r="W18"/>
      <c r="X18"/>
      <c r="Y18"/>
      <c r="Z18"/>
      <c r="AA18"/>
      <c r="AB18"/>
      <c r="AC18"/>
      <c r="AD18"/>
      <c r="AE18"/>
      <c r="AF18"/>
      <c r="AG18"/>
      <c r="AH18"/>
      <c r="AI18"/>
      <c r="AJ18"/>
      <c r="AK18"/>
      <c r="AL18"/>
      <c r="AM18"/>
      <c r="AN18"/>
      <c r="AO18"/>
      <c r="AP18"/>
      <c r="AQ18"/>
      <c r="AR18"/>
      <c r="AS18"/>
      <c r="AT18"/>
      <c r="AU18"/>
      <c r="AV18"/>
      <c r="AW18"/>
      <c r="AX18"/>
      <c r="AY18"/>
      <c r="AZ18" s="14"/>
    </row>
    <row r="19" spans="1:52" x14ac:dyDescent="0.2">
      <c r="A19" s="1" t="str">
        <f>IF(A18&lt;$A$9+'Project Information'!$B$8-1,A18+1,"")</f>
        <v/>
      </c>
      <c r="B19" s="22">
        <v>0</v>
      </c>
      <c r="C19" s="8">
        <f>IFERROR(B19/(1+$A$4)^(A19-Overview!$B$22),0)</f>
        <v>0</v>
      </c>
      <c r="E19" s="13"/>
      <c r="F19"/>
      <c r="G19"/>
      <c r="H19"/>
      <c r="I19"/>
      <c r="J19"/>
      <c r="K19"/>
      <c r="L19"/>
      <c r="M19"/>
      <c r="N19"/>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s="14"/>
    </row>
    <row r="20" spans="1:52" x14ac:dyDescent="0.2">
      <c r="A20" s="1" t="str">
        <f>IF(A19&lt;$A$9+'Project Information'!$B$8-1,A19+1,"")</f>
        <v/>
      </c>
      <c r="B20" s="22">
        <v>0</v>
      </c>
      <c r="C20" s="8">
        <f>IFERROR(B20/(1+$A$4)^(A20-Overview!$B$22),0)</f>
        <v>0</v>
      </c>
      <c r="E20" s="13"/>
      <c r="F20"/>
      <c r="G20"/>
      <c r="H20"/>
      <c r="I20"/>
      <c r="J20"/>
      <c r="K20"/>
      <c r="L20"/>
      <c r="M20"/>
      <c r="N20"/>
      <c r="O20"/>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s="14"/>
    </row>
    <row r="21" spans="1:52" x14ac:dyDescent="0.2">
      <c r="A21" s="1" t="str">
        <f>IF(A20&lt;$A$9+'Project Information'!$B$8-1,A20+1,"")</f>
        <v/>
      </c>
      <c r="B21" s="22">
        <v>0</v>
      </c>
      <c r="C21" s="8">
        <f>IFERROR(B21/(1+$A$4)^(A21-Overview!$B$22),0)</f>
        <v>0</v>
      </c>
      <c r="E21" s="13"/>
      <c r="F21"/>
      <c r="G21"/>
      <c r="H21"/>
      <c r="I21"/>
      <c r="J21"/>
      <c r="K21"/>
      <c r="L21"/>
      <c r="M21"/>
      <c r="N21"/>
      <c r="O21"/>
      <c r="P21"/>
      <c r="Q21"/>
      <c r="R21"/>
      <c r="S21"/>
      <c r="T21"/>
      <c r="U21"/>
      <c r="V21"/>
      <c r="W21"/>
      <c r="X21"/>
      <c r="Y21"/>
      <c r="Z21"/>
      <c r="AA21"/>
      <c r="AB21"/>
      <c r="AC21"/>
      <c r="AD21"/>
      <c r="AE21"/>
      <c r="AF21"/>
      <c r="AG21"/>
      <c r="AH21"/>
      <c r="AI21"/>
      <c r="AJ21"/>
      <c r="AK21"/>
      <c r="AL21"/>
      <c r="AM21"/>
      <c r="AN21"/>
      <c r="AO21"/>
      <c r="AP21"/>
      <c r="AQ21"/>
      <c r="AR21"/>
      <c r="AS21"/>
      <c r="AT21"/>
      <c r="AU21"/>
      <c r="AV21"/>
      <c r="AW21"/>
      <c r="AX21"/>
      <c r="AY21"/>
      <c r="AZ21" s="14"/>
    </row>
    <row r="22" spans="1:52" x14ac:dyDescent="0.2">
      <c r="A22" s="1" t="str">
        <f>IF(A21&lt;$A$9+'Project Information'!$B$8-1,A21+1,"")</f>
        <v/>
      </c>
      <c r="B22" s="22">
        <v>0</v>
      </c>
      <c r="C22" s="8">
        <f>IFERROR(B22/(1+$A$4)^(A22-Overview!$B$22),0)</f>
        <v>0</v>
      </c>
      <c r="E22" s="13"/>
      <c r="F22"/>
      <c r="G22"/>
      <c r="H22"/>
      <c r="I22"/>
      <c r="J22"/>
      <c r="K22"/>
      <c r="L22"/>
      <c r="M22"/>
      <c r="N22"/>
      <c r="O22"/>
      <c r="P22"/>
      <c r="Q22"/>
      <c r="R22"/>
      <c r="S22"/>
      <c r="T22"/>
      <c r="U22"/>
      <c r="V22"/>
      <c r="W22"/>
      <c r="X22"/>
      <c r="Y22"/>
      <c r="Z22"/>
      <c r="AA22"/>
      <c r="AB22"/>
      <c r="AC22"/>
      <c r="AD22"/>
      <c r="AE22"/>
      <c r="AF22"/>
      <c r="AG22"/>
      <c r="AH22"/>
      <c r="AI22"/>
      <c r="AJ22"/>
      <c r="AK22"/>
      <c r="AL22"/>
      <c r="AM22"/>
      <c r="AN22"/>
      <c r="AO22"/>
      <c r="AP22"/>
      <c r="AQ22"/>
      <c r="AR22"/>
      <c r="AS22"/>
      <c r="AT22"/>
      <c r="AU22"/>
      <c r="AV22"/>
      <c r="AW22"/>
      <c r="AX22"/>
      <c r="AY22"/>
      <c r="AZ22" s="14"/>
    </row>
    <row r="23" spans="1:52" x14ac:dyDescent="0.2">
      <c r="A23" s="1" t="str">
        <f>IF(A22&lt;$A$9+'Project Information'!$B$8-1,A22+1,"")</f>
        <v/>
      </c>
      <c r="B23" s="22">
        <v>0</v>
      </c>
      <c r="C23" s="8">
        <f>IFERROR(B23/(1+$A$4)^(A23-Overview!$B$22),0)</f>
        <v>0</v>
      </c>
      <c r="E23" s="13"/>
      <c r="F23"/>
      <c r="G23"/>
      <c r="H23"/>
      <c r="I23"/>
      <c r="J23"/>
      <c r="K23"/>
      <c r="L23"/>
      <c r="M23"/>
      <c r="N23"/>
      <c r="O23"/>
      <c r="P23"/>
      <c r="Q23"/>
      <c r="R23"/>
      <c r="S23"/>
      <c r="T23"/>
      <c r="U23"/>
      <c r="V23"/>
      <c r="W23"/>
      <c r="X23"/>
      <c r="Y23"/>
      <c r="Z23"/>
      <c r="AA23"/>
      <c r="AB23"/>
      <c r="AC23"/>
      <c r="AD23"/>
      <c r="AE23"/>
      <c r="AF23"/>
      <c r="AG23"/>
      <c r="AH23"/>
      <c r="AI23"/>
      <c r="AJ23"/>
      <c r="AK23"/>
      <c r="AL23"/>
      <c r="AM23"/>
      <c r="AN23"/>
      <c r="AO23"/>
      <c r="AP23"/>
      <c r="AQ23"/>
      <c r="AR23"/>
      <c r="AS23"/>
      <c r="AT23"/>
      <c r="AU23"/>
      <c r="AV23"/>
      <c r="AW23"/>
      <c r="AX23"/>
      <c r="AY23"/>
      <c r="AZ23" s="14"/>
    </row>
    <row r="24" spans="1:52" x14ac:dyDescent="0.2">
      <c r="A24" s="31"/>
      <c r="B24" s="32"/>
      <c r="C24" s="33"/>
      <c r="E24" s="13"/>
      <c r="F24"/>
      <c r="G24"/>
      <c r="H24"/>
      <c r="I24"/>
      <c r="J24"/>
      <c r="K24"/>
      <c r="L24"/>
      <c r="M24"/>
      <c r="N24"/>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s="14"/>
    </row>
    <row r="25" spans="1:52" x14ac:dyDescent="0.2">
      <c r="B25" s="28"/>
      <c r="C25" s="29"/>
      <c r="E25" s="13"/>
      <c r="F25"/>
      <c r="G25"/>
      <c r="H25"/>
      <c r="I25"/>
      <c r="J25"/>
      <c r="K25"/>
      <c r="L25"/>
      <c r="M25"/>
      <c r="N25"/>
      <c r="O25"/>
      <c r="P25"/>
      <c r="Q25"/>
      <c r="R25"/>
      <c r="S25"/>
      <c r="T25"/>
      <c r="U25"/>
      <c r="V25"/>
      <c r="W25"/>
      <c r="X25"/>
      <c r="Y25"/>
      <c r="Z25"/>
      <c r="AA25"/>
      <c r="AB25"/>
      <c r="AC25"/>
      <c r="AD25"/>
      <c r="AE25"/>
      <c r="AF25"/>
      <c r="AG25"/>
      <c r="AH25"/>
      <c r="AI25"/>
      <c r="AJ25"/>
      <c r="AK25"/>
      <c r="AL25"/>
      <c r="AM25"/>
      <c r="AN25"/>
      <c r="AO25"/>
      <c r="AP25"/>
      <c r="AQ25"/>
      <c r="AR25"/>
      <c r="AS25"/>
      <c r="AT25"/>
      <c r="AU25"/>
      <c r="AV25"/>
      <c r="AW25"/>
      <c r="AX25"/>
      <c r="AY25"/>
      <c r="AZ25" s="14"/>
    </row>
    <row r="26" spans="1:52" x14ac:dyDescent="0.2">
      <c r="B26" s="28"/>
      <c r="C26" s="29"/>
      <c r="E26" s="13"/>
      <c r="F26"/>
      <c r="G26"/>
      <c r="H26"/>
      <c r="I26"/>
      <c r="J26"/>
      <c r="K26"/>
      <c r="L26"/>
      <c r="M26"/>
      <c r="N26"/>
      <c r="O26"/>
      <c r="P26"/>
      <c r="Q26"/>
      <c r="R26"/>
      <c r="S26"/>
      <c r="T26"/>
      <c r="U26"/>
      <c r="V26"/>
      <c r="W26"/>
      <c r="X26"/>
      <c r="Y26"/>
      <c r="Z26"/>
      <c r="AA26"/>
      <c r="AB26"/>
      <c r="AC26"/>
      <c r="AD26"/>
      <c r="AE26"/>
      <c r="AF26"/>
      <c r="AG26"/>
      <c r="AH26"/>
      <c r="AI26"/>
      <c r="AJ26"/>
      <c r="AK26"/>
      <c r="AL26"/>
      <c r="AM26"/>
      <c r="AN26"/>
      <c r="AO26"/>
      <c r="AP26"/>
      <c r="AQ26"/>
      <c r="AR26"/>
      <c r="AS26"/>
      <c r="AT26"/>
      <c r="AU26"/>
      <c r="AV26"/>
      <c r="AW26"/>
      <c r="AX26"/>
      <c r="AY26"/>
      <c r="AZ26" s="14"/>
    </row>
    <row r="27" spans="1:52" x14ac:dyDescent="0.2">
      <c r="B27" s="28"/>
      <c r="C27" s="29"/>
      <c r="E27" s="13"/>
      <c r="F27"/>
      <c r="G27"/>
      <c r="H27"/>
      <c r="I27"/>
      <c r="J27"/>
      <c r="K27"/>
      <c r="L27"/>
      <c r="M27"/>
      <c r="N27"/>
      <c r="O27"/>
      <c r="P27"/>
      <c r="Q27"/>
      <c r="R27"/>
      <c r="S27"/>
      <c r="T27"/>
      <c r="U27"/>
      <c r="V27"/>
      <c r="W27"/>
      <c r="X27"/>
      <c r="Y27"/>
      <c r="Z27"/>
      <c r="AA27"/>
      <c r="AB27"/>
      <c r="AC27"/>
      <c r="AD27"/>
      <c r="AE27"/>
      <c r="AF27"/>
      <c r="AG27"/>
      <c r="AH27"/>
      <c r="AI27"/>
      <c r="AJ27"/>
      <c r="AK27"/>
      <c r="AL27"/>
      <c r="AM27"/>
      <c r="AN27"/>
      <c r="AO27"/>
      <c r="AP27"/>
      <c r="AQ27"/>
      <c r="AR27"/>
      <c r="AS27"/>
      <c r="AT27"/>
      <c r="AU27"/>
      <c r="AV27"/>
      <c r="AW27"/>
      <c r="AX27"/>
      <c r="AY27"/>
      <c r="AZ27" s="14"/>
    </row>
    <row r="28" spans="1:52" x14ac:dyDescent="0.2">
      <c r="B28" s="28"/>
      <c r="C28" s="29"/>
      <c r="E28" s="13"/>
      <c r="F28"/>
      <c r="G28"/>
      <c r="H28"/>
      <c r="I28"/>
      <c r="J28"/>
      <c r="K28"/>
      <c r="L28"/>
      <c r="M28"/>
      <c r="N28"/>
      <c r="O28"/>
      <c r="P28"/>
      <c r="Q28"/>
      <c r="R28"/>
      <c r="S28"/>
      <c r="T28"/>
      <c r="U28"/>
      <c r="V28"/>
      <c r="W28"/>
      <c r="X28"/>
      <c r="Y28"/>
      <c r="Z28"/>
      <c r="AA28"/>
      <c r="AB28"/>
      <c r="AC28"/>
      <c r="AD28"/>
      <c r="AE28"/>
      <c r="AF28"/>
      <c r="AG28"/>
      <c r="AH28"/>
      <c r="AI28"/>
      <c r="AJ28"/>
      <c r="AK28"/>
      <c r="AL28"/>
      <c r="AM28"/>
      <c r="AN28"/>
      <c r="AO28"/>
      <c r="AP28"/>
      <c r="AQ28"/>
      <c r="AR28"/>
      <c r="AS28"/>
      <c r="AT28"/>
      <c r="AU28"/>
      <c r="AV28"/>
      <c r="AW28"/>
      <c r="AX28"/>
      <c r="AY28"/>
      <c r="AZ28" s="14"/>
    </row>
    <row r="29" spans="1:52" x14ac:dyDescent="0.2">
      <c r="B29" s="28"/>
      <c r="C29" s="29"/>
      <c r="E29" s="13"/>
      <c r="F29"/>
      <c r="G29"/>
      <c r="H29"/>
      <c r="I29"/>
      <c r="J29"/>
      <c r="K29"/>
      <c r="L29"/>
      <c r="M29"/>
      <c r="N29"/>
      <c r="O29"/>
      <c r="P29"/>
      <c r="Q29"/>
      <c r="R29"/>
      <c r="S29"/>
      <c r="T29"/>
      <c r="U29"/>
      <c r="V29"/>
      <c r="W29"/>
      <c r="X29"/>
      <c r="Y29"/>
      <c r="Z29"/>
      <c r="AA29"/>
      <c r="AB29"/>
      <c r="AC29"/>
      <c r="AD29"/>
      <c r="AE29"/>
      <c r="AF29"/>
      <c r="AG29"/>
      <c r="AH29"/>
      <c r="AI29"/>
      <c r="AJ29"/>
      <c r="AK29"/>
      <c r="AL29"/>
      <c r="AM29"/>
      <c r="AN29"/>
      <c r="AO29"/>
      <c r="AP29"/>
      <c r="AQ29"/>
      <c r="AR29"/>
      <c r="AS29"/>
      <c r="AT29"/>
      <c r="AU29"/>
      <c r="AV29"/>
      <c r="AW29"/>
      <c r="AX29"/>
      <c r="AY29"/>
      <c r="AZ29" s="14"/>
    </row>
    <row r="30" spans="1:52" x14ac:dyDescent="0.2">
      <c r="B30" s="28"/>
      <c r="C30" s="29"/>
      <c r="E30" s="13"/>
      <c r="F30"/>
      <c r="G30"/>
      <c r="H30"/>
      <c r="I30"/>
      <c r="J30"/>
      <c r="K30"/>
      <c r="L30"/>
      <c r="M30"/>
      <c r="N30"/>
      <c r="O30"/>
      <c r="P30"/>
      <c r="Q30"/>
      <c r="R30"/>
      <c r="S30"/>
      <c r="T30"/>
      <c r="U30"/>
      <c r="V30"/>
      <c r="W30"/>
      <c r="X30"/>
      <c r="Y30"/>
      <c r="Z30"/>
      <c r="AA30"/>
      <c r="AB30"/>
      <c r="AC30"/>
      <c r="AD30"/>
      <c r="AE30"/>
      <c r="AF30"/>
      <c r="AG30"/>
      <c r="AH30"/>
      <c r="AI30"/>
      <c r="AJ30"/>
      <c r="AK30"/>
      <c r="AL30"/>
      <c r="AM30"/>
      <c r="AN30"/>
      <c r="AO30"/>
      <c r="AP30"/>
      <c r="AQ30"/>
      <c r="AR30"/>
      <c r="AS30"/>
      <c r="AT30"/>
      <c r="AU30"/>
      <c r="AV30"/>
      <c r="AW30"/>
      <c r="AX30"/>
      <c r="AY30"/>
      <c r="AZ30" s="14"/>
    </row>
    <row r="31" spans="1:52" x14ac:dyDescent="0.2">
      <c r="B31" s="28"/>
      <c r="C31" s="29"/>
      <c r="E31" s="13"/>
      <c r="F31"/>
      <c r="G31"/>
      <c r="H31"/>
      <c r="I31"/>
      <c r="J31"/>
      <c r="K31"/>
      <c r="L31"/>
      <c r="M31"/>
      <c r="N31"/>
      <c r="O31"/>
      <c r="P31"/>
      <c r="Q31"/>
      <c r="R31"/>
      <c r="S31"/>
      <c r="T31"/>
      <c r="U31"/>
      <c r="V31"/>
      <c r="W31"/>
      <c r="X31"/>
      <c r="Y31"/>
      <c r="Z31"/>
      <c r="AA31"/>
      <c r="AB31"/>
      <c r="AC31"/>
      <c r="AD31"/>
      <c r="AE31"/>
      <c r="AF31"/>
      <c r="AG31"/>
      <c r="AH31"/>
      <c r="AI31"/>
      <c r="AJ31"/>
      <c r="AK31"/>
      <c r="AL31"/>
      <c r="AM31"/>
      <c r="AN31"/>
      <c r="AO31"/>
      <c r="AP31"/>
      <c r="AQ31"/>
      <c r="AR31"/>
      <c r="AS31"/>
      <c r="AT31"/>
      <c r="AU31"/>
      <c r="AV31"/>
      <c r="AW31"/>
      <c r="AX31"/>
      <c r="AY31"/>
      <c r="AZ31" s="14"/>
    </row>
    <row r="32" spans="1:52" x14ac:dyDescent="0.2">
      <c r="B32" s="28"/>
      <c r="C32" s="29"/>
      <c r="E32" s="13"/>
      <c r="F32"/>
      <c r="G32"/>
      <c r="H32"/>
      <c r="I32"/>
      <c r="J32"/>
      <c r="K32"/>
      <c r="L32"/>
      <c r="M32"/>
      <c r="N32"/>
      <c r="O32"/>
      <c r="P32"/>
      <c r="Q32"/>
      <c r="R32"/>
      <c r="S32"/>
      <c r="T32"/>
      <c r="U32"/>
      <c r="V32"/>
      <c r="W32"/>
      <c r="X32"/>
      <c r="Y32"/>
      <c r="Z32"/>
      <c r="AA32"/>
      <c r="AB32"/>
      <c r="AC32"/>
      <c r="AD32"/>
      <c r="AE32"/>
      <c r="AF32"/>
      <c r="AG32"/>
      <c r="AH32"/>
      <c r="AI32"/>
      <c r="AJ32"/>
      <c r="AK32"/>
      <c r="AL32"/>
      <c r="AM32"/>
      <c r="AN32"/>
      <c r="AO32"/>
      <c r="AP32"/>
      <c r="AQ32"/>
      <c r="AR32"/>
      <c r="AS32"/>
      <c r="AT32"/>
      <c r="AU32"/>
      <c r="AV32"/>
      <c r="AW32"/>
      <c r="AX32"/>
      <c r="AY32"/>
      <c r="AZ32" s="14"/>
    </row>
    <row r="33" spans="2:52" x14ac:dyDescent="0.2">
      <c r="B33" s="28"/>
      <c r="C33" s="29"/>
      <c r="E33" s="13"/>
      <c r="F33"/>
      <c r="G33"/>
      <c r="H33"/>
      <c r="I33"/>
      <c r="J33"/>
      <c r="K33"/>
      <c r="L33"/>
      <c r="M33"/>
      <c r="N33"/>
      <c r="O33"/>
      <c r="P33"/>
      <c r="Q33"/>
      <c r="R33"/>
      <c r="S33"/>
      <c r="T33"/>
      <c r="U33"/>
      <c r="V33"/>
      <c r="W33"/>
      <c r="X33"/>
      <c r="Y33"/>
      <c r="Z33"/>
      <c r="AA33"/>
      <c r="AB33"/>
      <c r="AC33"/>
      <c r="AD33"/>
      <c r="AE33"/>
      <c r="AF33"/>
      <c r="AG33"/>
      <c r="AH33"/>
      <c r="AI33"/>
      <c r="AJ33"/>
      <c r="AK33"/>
      <c r="AL33"/>
      <c r="AM33"/>
      <c r="AN33"/>
      <c r="AO33"/>
      <c r="AP33"/>
      <c r="AQ33"/>
      <c r="AR33"/>
      <c r="AS33"/>
      <c r="AT33"/>
      <c r="AU33"/>
      <c r="AV33"/>
      <c r="AW33"/>
      <c r="AX33"/>
      <c r="AY33"/>
      <c r="AZ33" s="14"/>
    </row>
    <row r="34" spans="2:52" x14ac:dyDescent="0.2">
      <c r="B34" s="28"/>
      <c r="C34" s="29"/>
      <c r="E34" s="13"/>
      <c r="F34"/>
      <c r="G34"/>
      <c r="H34"/>
      <c r="I34"/>
      <c r="J34"/>
      <c r="K34"/>
      <c r="L34"/>
      <c r="M34"/>
      <c r="N34"/>
      <c r="O34"/>
      <c r="P34"/>
      <c r="Q34"/>
      <c r="R34"/>
      <c r="S34"/>
      <c r="T34"/>
      <c r="U34"/>
      <c r="V34"/>
      <c r="W34"/>
      <c r="X34"/>
      <c r="Y34"/>
      <c r="Z34"/>
      <c r="AA34"/>
      <c r="AB34"/>
      <c r="AC34"/>
      <c r="AD34"/>
      <c r="AE34"/>
      <c r="AF34"/>
      <c r="AG34"/>
      <c r="AH34"/>
      <c r="AI34"/>
      <c r="AJ34"/>
      <c r="AK34"/>
      <c r="AL34"/>
      <c r="AM34"/>
      <c r="AN34"/>
      <c r="AO34"/>
      <c r="AP34"/>
      <c r="AQ34"/>
      <c r="AR34"/>
      <c r="AS34"/>
      <c r="AT34"/>
      <c r="AU34"/>
      <c r="AV34"/>
      <c r="AW34"/>
      <c r="AX34"/>
      <c r="AY34"/>
      <c r="AZ34" s="14"/>
    </row>
    <row r="35" spans="2:52" x14ac:dyDescent="0.2">
      <c r="B35" s="28"/>
      <c r="C35" s="29"/>
      <c r="E35" s="13"/>
      <c r="F35"/>
      <c r="G35"/>
      <c r="H35"/>
      <c r="I35"/>
      <c r="J35"/>
      <c r="K35"/>
      <c r="L35"/>
      <c r="M35"/>
      <c r="N35"/>
      <c r="O35"/>
      <c r="P35"/>
      <c r="Q35"/>
      <c r="R35"/>
      <c r="S35"/>
      <c r="T35"/>
      <c r="U35"/>
      <c r="V35"/>
      <c r="W35"/>
      <c r="X35"/>
      <c r="Y35"/>
      <c r="Z35"/>
      <c r="AA35"/>
      <c r="AB35"/>
      <c r="AC35"/>
      <c r="AD35"/>
      <c r="AE35"/>
      <c r="AF35"/>
      <c r="AG35"/>
      <c r="AH35"/>
      <c r="AI35"/>
      <c r="AJ35"/>
      <c r="AK35"/>
      <c r="AL35"/>
      <c r="AM35"/>
      <c r="AN35"/>
      <c r="AO35"/>
      <c r="AP35"/>
      <c r="AQ35"/>
      <c r="AR35"/>
      <c r="AS35"/>
      <c r="AT35"/>
      <c r="AU35"/>
      <c r="AV35"/>
      <c r="AW35"/>
      <c r="AX35"/>
      <c r="AY35"/>
      <c r="AZ35" s="14"/>
    </row>
    <row r="36" spans="2:52" x14ac:dyDescent="0.2">
      <c r="B36" s="28"/>
      <c r="C36" s="29"/>
      <c r="E36" s="13"/>
      <c r="F36"/>
      <c r="G36"/>
      <c r="H36"/>
      <c r="I36"/>
      <c r="J36"/>
      <c r="K36"/>
      <c r="L36"/>
      <c r="M36"/>
      <c r="N36"/>
      <c r="O36"/>
      <c r="P36"/>
      <c r="Q36"/>
      <c r="R36"/>
      <c r="S36"/>
      <c r="T36"/>
      <c r="U36"/>
      <c r="V36"/>
      <c r="W36"/>
      <c r="X36"/>
      <c r="Y36"/>
      <c r="Z36"/>
      <c r="AA36"/>
      <c r="AB36"/>
      <c r="AC36"/>
      <c r="AD36"/>
      <c r="AE36"/>
      <c r="AF36"/>
      <c r="AG36"/>
      <c r="AH36"/>
      <c r="AI36"/>
      <c r="AJ36"/>
      <c r="AK36"/>
      <c r="AL36"/>
      <c r="AM36"/>
      <c r="AN36"/>
      <c r="AO36"/>
      <c r="AP36"/>
      <c r="AQ36"/>
      <c r="AR36"/>
      <c r="AS36"/>
      <c r="AT36"/>
      <c r="AU36"/>
      <c r="AV36"/>
      <c r="AW36"/>
      <c r="AX36"/>
      <c r="AY36"/>
      <c r="AZ36" s="14"/>
    </row>
    <row r="37" spans="2:52" x14ac:dyDescent="0.2">
      <c r="B37" s="28"/>
      <c r="C37" s="29"/>
      <c r="E37" s="13"/>
      <c r="F37"/>
      <c r="G37"/>
      <c r="H37"/>
      <c r="I37"/>
      <c r="J37"/>
      <c r="K37"/>
      <c r="L37"/>
      <c r="M37"/>
      <c r="N37"/>
      <c r="O37"/>
      <c r="P37"/>
      <c r="Q37"/>
      <c r="R37"/>
      <c r="S37"/>
      <c r="T37"/>
      <c r="U37"/>
      <c r="V37"/>
      <c r="W37"/>
      <c r="X37"/>
      <c r="Y37"/>
      <c r="Z37"/>
      <c r="AA37"/>
      <c r="AB37"/>
      <c r="AC37"/>
      <c r="AD37"/>
      <c r="AE37"/>
      <c r="AF37"/>
      <c r="AG37"/>
      <c r="AH37"/>
      <c r="AI37"/>
      <c r="AJ37"/>
      <c r="AK37"/>
      <c r="AL37"/>
      <c r="AM37"/>
      <c r="AN37"/>
      <c r="AO37"/>
      <c r="AP37"/>
      <c r="AQ37"/>
      <c r="AR37"/>
      <c r="AS37"/>
      <c r="AT37"/>
      <c r="AU37"/>
      <c r="AV37"/>
      <c r="AW37"/>
      <c r="AX37"/>
      <c r="AY37"/>
      <c r="AZ37" s="14"/>
    </row>
    <row r="38" spans="2:52" x14ac:dyDescent="0.2">
      <c r="B38" s="28"/>
      <c r="C38" s="29"/>
      <c r="E38" s="13"/>
      <c r="F38"/>
      <c r="G38"/>
      <c r="H38"/>
      <c r="I38"/>
      <c r="J38"/>
      <c r="K38"/>
      <c r="L38"/>
      <c r="M38"/>
      <c r="N38"/>
      <c r="O38"/>
      <c r="P38"/>
      <c r="Q38"/>
      <c r="R38"/>
      <c r="S38"/>
      <c r="T38"/>
      <c r="U38"/>
      <c r="V38"/>
      <c r="W38"/>
      <c r="X38"/>
      <c r="Y38"/>
      <c r="Z38"/>
      <c r="AA38"/>
      <c r="AB38"/>
      <c r="AC38"/>
      <c r="AD38"/>
      <c r="AE38"/>
      <c r="AF38"/>
      <c r="AG38"/>
      <c r="AH38"/>
      <c r="AI38"/>
      <c r="AJ38"/>
      <c r="AK38"/>
      <c r="AL38"/>
      <c r="AM38"/>
      <c r="AN38"/>
      <c r="AO38"/>
      <c r="AP38"/>
      <c r="AQ38"/>
      <c r="AR38"/>
      <c r="AS38"/>
      <c r="AT38"/>
      <c r="AU38"/>
      <c r="AV38"/>
      <c r="AW38"/>
      <c r="AX38"/>
      <c r="AY38"/>
      <c r="AZ38" s="14"/>
    </row>
    <row r="39" spans="2:52" x14ac:dyDescent="0.2">
      <c r="B39" s="28"/>
      <c r="C39" s="29"/>
      <c r="E39" s="13"/>
      <c r="F39"/>
      <c r="G39"/>
      <c r="H39"/>
      <c r="I39"/>
      <c r="J39"/>
      <c r="K39"/>
      <c r="L39"/>
      <c r="M39"/>
      <c r="N39"/>
      <c r="O39"/>
      <c r="P39"/>
      <c r="Q39"/>
      <c r="R39"/>
      <c r="S39"/>
      <c r="T39"/>
      <c r="U39"/>
      <c r="V39"/>
      <c r="W39"/>
      <c r="X39"/>
      <c r="Y39"/>
      <c r="Z39"/>
      <c r="AA39"/>
      <c r="AB39"/>
      <c r="AC39"/>
      <c r="AD39"/>
      <c r="AE39"/>
      <c r="AF39"/>
      <c r="AG39"/>
      <c r="AH39"/>
      <c r="AI39"/>
      <c r="AJ39"/>
      <c r="AK39"/>
      <c r="AL39"/>
      <c r="AM39"/>
      <c r="AN39"/>
      <c r="AO39"/>
      <c r="AP39"/>
      <c r="AQ39"/>
      <c r="AR39"/>
      <c r="AS39"/>
      <c r="AT39"/>
      <c r="AU39"/>
      <c r="AV39"/>
      <c r="AW39"/>
      <c r="AX39"/>
      <c r="AY39"/>
      <c r="AZ39" s="14"/>
    </row>
    <row r="40" spans="2:52" x14ac:dyDescent="0.2">
      <c r="B40" s="28"/>
      <c r="C40" s="29"/>
      <c r="E40" s="13"/>
      <c r="F40"/>
      <c r="G40"/>
      <c r="H40"/>
      <c r="I40"/>
      <c r="J40"/>
      <c r="K40"/>
      <c r="L40"/>
      <c r="M40"/>
      <c r="N40"/>
      <c r="O40"/>
      <c r="P40"/>
      <c r="Q40"/>
      <c r="R40"/>
      <c r="S40"/>
      <c r="T40"/>
      <c r="U40"/>
      <c r="V40"/>
      <c r="W40"/>
      <c r="X40"/>
      <c r="Y40"/>
      <c r="Z40"/>
      <c r="AA40"/>
      <c r="AB40"/>
      <c r="AC40"/>
      <c r="AD40"/>
      <c r="AE40"/>
      <c r="AF40"/>
      <c r="AG40"/>
      <c r="AH40"/>
      <c r="AI40"/>
      <c r="AJ40"/>
      <c r="AK40"/>
      <c r="AL40"/>
      <c r="AM40"/>
      <c r="AN40"/>
      <c r="AO40"/>
      <c r="AP40"/>
      <c r="AQ40"/>
      <c r="AR40"/>
      <c r="AS40"/>
      <c r="AT40"/>
      <c r="AU40"/>
      <c r="AV40"/>
      <c r="AW40"/>
      <c r="AX40"/>
      <c r="AY40"/>
      <c r="AZ40" s="14"/>
    </row>
    <row r="41" spans="2:52" x14ac:dyDescent="0.2">
      <c r="B41" s="28"/>
      <c r="C41" s="29"/>
      <c r="E41" s="13"/>
      <c r="F41"/>
      <c r="G41"/>
      <c r="H41"/>
      <c r="I41"/>
      <c r="J41"/>
      <c r="K41"/>
      <c r="L41"/>
      <c r="M41"/>
      <c r="N41"/>
      <c r="O41"/>
      <c r="P41"/>
      <c r="Q41"/>
      <c r="R41"/>
      <c r="S41"/>
      <c r="T41"/>
      <c r="U41"/>
      <c r="V41"/>
      <c r="W41"/>
      <c r="X41"/>
      <c r="Y41"/>
      <c r="Z41"/>
      <c r="AA41"/>
      <c r="AB41"/>
      <c r="AC41"/>
      <c r="AD41"/>
      <c r="AE41"/>
      <c r="AF41"/>
      <c r="AG41"/>
      <c r="AH41"/>
      <c r="AI41"/>
      <c r="AJ41"/>
      <c r="AK41"/>
      <c r="AL41"/>
      <c r="AM41"/>
      <c r="AN41"/>
      <c r="AO41"/>
      <c r="AP41"/>
      <c r="AQ41"/>
      <c r="AR41"/>
      <c r="AS41"/>
      <c r="AT41"/>
      <c r="AU41"/>
      <c r="AV41"/>
      <c r="AW41"/>
      <c r="AX41"/>
      <c r="AY41"/>
      <c r="AZ41" s="14"/>
    </row>
    <row r="42" spans="2:52" x14ac:dyDescent="0.2">
      <c r="B42" s="28"/>
      <c r="C42" s="29"/>
      <c r="E42" s="13"/>
      <c r="F42"/>
      <c r="G42"/>
      <c r="H42"/>
      <c r="I42"/>
      <c r="J42"/>
      <c r="K42"/>
      <c r="L42"/>
      <c r="M42"/>
      <c r="N42"/>
      <c r="O42"/>
      <c r="P42"/>
      <c r="Q42"/>
      <c r="R42"/>
      <c r="S42"/>
      <c r="T42"/>
      <c r="U42"/>
      <c r="V42"/>
      <c r="W42"/>
      <c r="X42"/>
      <c r="Y42"/>
      <c r="Z42"/>
      <c r="AA42"/>
      <c r="AB42"/>
      <c r="AC42"/>
      <c r="AD42"/>
      <c r="AE42"/>
      <c r="AF42"/>
      <c r="AG42"/>
      <c r="AH42"/>
      <c r="AI42"/>
      <c r="AJ42"/>
      <c r="AK42"/>
      <c r="AL42"/>
      <c r="AM42"/>
      <c r="AN42"/>
      <c r="AO42"/>
      <c r="AP42"/>
      <c r="AQ42"/>
      <c r="AR42"/>
      <c r="AS42"/>
      <c r="AT42"/>
      <c r="AU42"/>
      <c r="AV42"/>
      <c r="AW42"/>
      <c r="AX42"/>
      <c r="AY42"/>
      <c r="AZ42" s="14"/>
    </row>
    <row r="43" spans="2:52" x14ac:dyDescent="0.2">
      <c r="B43" s="28"/>
      <c r="C43" s="29"/>
      <c r="E43" s="13"/>
      <c r="F43"/>
      <c r="G43"/>
      <c r="H43"/>
      <c r="I43"/>
      <c r="J43"/>
      <c r="K43"/>
      <c r="L43"/>
      <c r="M43"/>
      <c r="N43"/>
      <c r="O43"/>
      <c r="P43"/>
      <c r="Q43"/>
      <c r="R43"/>
      <c r="S43"/>
      <c r="T43"/>
      <c r="U43"/>
      <c r="V43"/>
      <c r="W43"/>
      <c r="X43"/>
      <c r="Y43"/>
      <c r="Z43"/>
      <c r="AA43"/>
      <c r="AB43"/>
      <c r="AC43"/>
      <c r="AD43"/>
      <c r="AE43"/>
      <c r="AF43"/>
      <c r="AG43"/>
      <c r="AH43"/>
      <c r="AI43"/>
      <c r="AJ43"/>
      <c r="AK43"/>
      <c r="AL43"/>
      <c r="AM43"/>
      <c r="AN43"/>
      <c r="AO43"/>
      <c r="AP43"/>
      <c r="AQ43"/>
      <c r="AR43"/>
      <c r="AS43"/>
      <c r="AT43"/>
      <c r="AU43"/>
      <c r="AV43"/>
      <c r="AW43"/>
      <c r="AX43"/>
      <c r="AY43"/>
      <c r="AZ43" s="14"/>
    </row>
    <row r="44" spans="2:52" x14ac:dyDescent="0.2">
      <c r="B44" s="28"/>
      <c r="C44" s="29"/>
      <c r="E44" s="13"/>
      <c r="F44"/>
      <c r="G44"/>
      <c r="H44"/>
      <c r="I44"/>
      <c r="J44"/>
      <c r="K44"/>
      <c r="L44"/>
      <c r="M44"/>
      <c r="N44"/>
      <c r="O44"/>
      <c r="P44"/>
      <c r="Q44"/>
      <c r="R44"/>
      <c r="S44"/>
      <c r="T44"/>
      <c r="U44"/>
      <c r="V44"/>
      <c r="W44"/>
      <c r="X44"/>
      <c r="Y44"/>
      <c r="Z44"/>
      <c r="AA44"/>
      <c r="AB44"/>
      <c r="AC44"/>
      <c r="AD44"/>
      <c r="AE44"/>
      <c r="AF44"/>
      <c r="AG44"/>
      <c r="AH44"/>
      <c r="AI44"/>
      <c r="AJ44"/>
      <c r="AK44"/>
      <c r="AL44"/>
      <c r="AM44"/>
      <c r="AN44"/>
      <c r="AO44"/>
      <c r="AP44"/>
      <c r="AQ44"/>
      <c r="AR44"/>
      <c r="AS44"/>
      <c r="AT44"/>
      <c r="AU44"/>
      <c r="AV44"/>
      <c r="AW44"/>
      <c r="AX44"/>
      <c r="AY44"/>
      <c r="AZ44" s="14"/>
    </row>
    <row r="45" spans="2:52" x14ac:dyDescent="0.2">
      <c r="B45" s="28"/>
      <c r="C45" s="29"/>
      <c r="E45" s="13"/>
      <c r="F45"/>
      <c r="G45"/>
      <c r="H45"/>
      <c r="I45"/>
      <c r="J45"/>
      <c r="K45"/>
      <c r="L45"/>
      <c r="M45"/>
      <c r="N45"/>
      <c r="O45"/>
      <c r="P45"/>
      <c r="Q45"/>
      <c r="R45"/>
      <c r="S45"/>
      <c r="T45"/>
      <c r="U45"/>
      <c r="V45"/>
      <c r="W45"/>
      <c r="X45"/>
      <c r="Y45"/>
      <c r="Z45"/>
      <c r="AA45"/>
      <c r="AB45"/>
      <c r="AC45"/>
      <c r="AD45"/>
      <c r="AE45"/>
      <c r="AF45"/>
      <c r="AG45"/>
      <c r="AH45"/>
      <c r="AI45"/>
      <c r="AJ45"/>
      <c r="AK45"/>
      <c r="AL45"/>
      <c r="AM45"/>
      <c r="AN45"/>
      <c r="AO45"/>
      <c r="AP45"/>
      <c r="AQ45"/>
      <c r="AR45"/>
      <c r="AS45"/>
      <c r="AT45"/>
      <c r="AU45"/>
      <c r="AV45"/>
      <c r="AW45"/>
      <c r="AX45"/>
      <c r="AY45"/>
      <c r="AZ45" s="14"/>
    </row>
    <row r="46" spans="2:52" x14ac:dyDescent="0.2">
      <c r="B46" s="28"/>
      <c r="C46" s="29"/>
      <c r="E46" s="13"/>
      <c r="F46"/>
      <c r="G46"/>
      <c r="H46"/>
      <c r="I46"/>
      <c r="J46"/>
      <c r="K46"/>
      <c r="L46"/>
      <c r="M46"/>
      <c r="N46"/>
      <c r="O46"/>
      <c r="P46"/>
      <c r="Q46"/>
      <c r="R46"/>
      <c r="S46"/>
      <c r="T46"/>
      <c r="U46"/>
      <c r="V46"/>
      <c r="W46"/>
      <c r="X46"/>
      <c r="Y46"/>
      <c r="Z46"/>
      <c r="AA46"/>
      <c r="AB46"/>
      <c r="AC46"/>
      <c r="AD46"/>
      <c r="AE46"/>
      <c r="AF46"/>
      <c r="AG46"/>
      <c r="AH46"/>
      <c r="AI46"/>
      <c r="AJ46"/>
      <c r="AK46"/>
      <c r="AL46"/>
      <c r="AM46"/>
      <c r="AN46"/>
      <c r="AO46"/>
      <c r="AP46"/>
      <c r="AQ46"/>
      <c r="AR46"/>
      <c r="AS46"/>
      <c r="AT46"/>
      <c r="AU46"/>
      <c r="AV46"/>
      <c r="AW46"/>
      <c r="AX46"/>
      <c r="AY46"/>
      <c r="AZ46" s="14"/>
    </row>
    <row r="47" spans="2:52" x14ac:dyDescent="0.2">
      <c r="B47" s="28"/>
      <c r="C47" s="29"/>
      <c r="E47" s="13"/>
      <c r="F47"/>
      <c r="G47"/>
      <c r="H47"/>
      <c r="I47"/>
      <c r="J47"/>
      <c r="K47"/>
      <c r="L47"/>
      <c r="M47"/>
      <c r="N47"/>
      <c r="O47"/>
      <c r="P47"/>
      <c r="Q47"/>
      <c r="R47"/>
      <c r="S47"/>
      <c r="T47"/>
      <c r="U47"/>
      <c r="V47"/>
      <c r="W47"/>
      <c r="X47"/>
      <c r="Y47"/>
      <c r="Z47"/>
      <c r="AA47"/>
      <c r="AB47"/>
      <c r="AC47"/>
      <c r="AD47"/>
      <c r="AE47"/>
      <c r="AF47"/>
      <c r="AG47"/>
      <c r="AH47"/>
      <c r="AI47"/>
      <c r="AJ47"/>
      <c r="AK47"/>
      <c r="AL47"/>
      <c r="AM47"/>
      <c r="AN47"/>
      <c r="AO47"/>
      <c r="AP47"/>
      <c r="AQ47"/>
      <c r="AR47"/>
      <c r="AS47"/>
      <c r="AT47"/>
      <c r="AU47"/>
      <c r="AV47"/>
      <c r="AW47"/>
      <c r="AX47"/>
      <c r="AY47"/>
      <c r="AZ47" s="14"/>
    </row>
    <row r="48" spans="2:52" ht="16" thickBot="1" x14ac:dyDescent="0.25">
      <c r="B48" s="28"/>
      <c r="C48" s="29"/>
      <c r="E48" s="15"/>
      <c r="F48" s="16"/>
      <c r="G48" s="16"/>
      <c r="H48" s="16"/>
      <c r="I48" s="16"/>
      <c r="J48" s="16"/>
      <c r="K48" s="16"/>
      <c r="L48" s="16"/>
      <c r="M48" s="16"/>
      <c r="N48" s="16"/>
      <c r="O48" s="16"/>
      <c r="P48" s="16"/>
      <c r="Q48" s="16"/>
      <c r="R48" s="16"/>
      <c r="S48" s="16"/>
      <c r="T48" s="16"/>
      <c r="U48" s="16"/>
      <c r="V48" s="16"/>
      <c r="W48" s="16"/>
      <c r="X48" s="16"/>
      <c r="Y48" s="16"/>
      <c r="Z48" s="16"/>
      <c r="AA48" s="16"/>
      <c r="AB48" s="16"/>
      <c r="AC48" s="16"/>
      <c r="AD48" s="16"/>
      <c r="AE48" s="16"/>
      <c r="AF48" s="16"/>
      <c r="AG48" s="16"/>
      <c r="AH48" s="16"/>
      <c r="AI48" s="16"/>
      <c r="AJ48" s="16"/>
      <c r="AK48" s="16"/>
      <c r="AL48" s="16"/>
      <c r="AM48" s="16"/>
      <c r="AN48" s="16"/>
      <c r="AO48" s="16"/>
      <c r="AP48" s="16"/>
      <c r="AQ48" s="16"/>
      <c r="AR48" s="16"/>
      <c r="AS48" s="16"/>
      <c r="AT48" s="16"/>
      <c r="AU48" s="16"/>
      <c r="AV48" s="16"/>
      <c r="AW48" s="16"/>
      <c r="AX48" s="16"/>
      <c r="AY48" s="16"/>
      <c r="AZ48" s="17"/>
    </row>
  </sheetData>
  <conditionalFormatting sqref="B9:B23">
    <cfRule type="expression" dxfId="19" priority="1">
      <formula>A9=""</formula>
    </cfRule>
  </conditionalFormatting>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E5E38E-8165-48A5-9087-43035F106B2B}">
  <sheetPr>
    <tabColor theme="9" tint="0.39997558519241921"/>
  </sheetPr>
  <dimension ref="A1:BB97"/>
  <sheetViews>
    <sheetView zoomScaleNormal="100" workbookViewId="0">
      <selection activeCell="G18" sqref="G18:H18"/>
    </sheetView>
  </sheetViews>
  <sheetFormatPr baseColWidth="10" defaultColWidth="9.1640625" defaultRowHeight="15" x14ac:dyDescent="0.2"/>
  <cols>
    <col min="1" max="1" width="28.5" style="5" customWidth="1"/>
    <col min="2" max="2" width="42" style="5" customWidth="1"/>
    <col min="3" max="3" width="37.83203125" style="5" customWidth="1"/>
    <col min="4" max="4" width="46.5" style="5" customWidth="1"/>
    <col min="5" max="16384" width="9.1640625" style="5"/>
  </cols>
  <sheetData>
    <row r="1" spans="1:54" ht="21" thickBot="1" x14ac:dyDescent="0.3">
      <c r="A1" s="96" t="s">
        <v>222</v>
      </c>
    </row>
    <row r="2" spans="1:54" ht="16" thickTop="1" x14ac:dyDescent="0.2">
      <c r="A2" s="153" t="s">
        <v>265</v>
      </c>
      <c r="B2" s="152"/>
      <c r="C2" s="152"/>
      <c r="D2" s="152"/>
      <c r="E2" s="152"/>
    </row>
    <row r="3" spans="1:54" x14ac:dyDescent="0.2">
      <c r="A3" s="5" t="s">
        <v>205</v>
      </c>
    </row>
    <row r="4" spans="1:54" x14ac:dyDescent="0.2">
      <c r="A4" s="153" t="s">
        <v>340</v>
      </c>
      <c r="B4" s="153"/>
      <c r="C4" s="153"/>
      <c r="D4" s="153"/>
      <c r="E4" s="153"/>
      <c r="F4" s="153"/>
    </row>
    <row r="5" spans="1:54" x14ac:dyDescent="0.2">
      <c r="A5" s="5" t="s">
        <v>205</v>
      </c>
    </row>
    <row r="6" spans="1:54" ht="16" thickBot="1" x14ac:dyDescent="0.25">
      <c r="A6" s="97" t="s">
        <v>255</v>
      </c>
    </row>
    <row r="7" spans="1:54" x14ac:dyDescent="0.2">
      <c r="A7" s="107" t="s">
        <v>4</v>
      </c>
      <c r="B7" s="108" t="s">
        <v>171</v>
      </c>
      <c r="C7" s="108" t="s">
        <v>172</v>
      </c>
      <c r="D7" s="108" t="s">
        <v>163</v>
      </c>
      <c r="G7" s="10" t="s">
        <v>161</v>
      </c>
      <c r="H7" s="11"/>
      <c r="I7" s="11"/>
      <c r="J7" s="11"/>
      <c r="K7" s="11"/>
      <c r="L7" s="11"/>
      <c r="M7" s="11"/>
      <c r="N7" s="11"/>
      <c r="O7" s="11"/>
      <c r="P7" s="11"/>
      <c r="Q7" s="11"/>
      <c r="R7" s="11"/>
      <c r="S7" s="11"/>
      <c r="T7" s="11"/>
      <c r="U7" s="11"/>
      <c r="V7" s="11"/>
      <c r="W7" s="11"/>
      <c r="X7" s="11"/>
      <c r="Y7" s="11"/>
      <c r="Z7" s="11"/>
      <c r="AA7" s="11"/>
      <c r="AB7" s="11"/>
      <c r="AC7" s="11"/>
      <c r="AD7" s="11"/>
      <c r="AE7" s="11"/>
      <c r="AF7" s="11"/>
      <c r="AG7" s="11"/>
      <c r="AH7" s="11"/>
      <c r="AI7" s="11"/>
      <c r="AJ7" s="11"/>
      <c r="AK7" s="11"/>
      <c r="AL7" s="11"/>
      <c r="AM7" s="11"/>
      <c r="AN7" s="11"/>
      <c r="AO7" s="11"/>
      <c r="AP7" s="11"/>
      <c r="AQ7" s="11"/>
      <c r="AR7" s="11"/>
      <c r="AS7" s="11"/>
      <c r="AT7" s="11"/>
      <c r="AU7" s="11"/>
      <c r="AV7" s="11"/>
      <c r="AW7" s="11"/>
      <c r="AX7" s="11"/>
      <c r="AY7" s="11"/>
      <c r="AZ7" s="11"/>
      <c r="BA7" s="11"/>
      <c r="BB7" s="12"/>
    </row>
    <row r="8" spans="1:54" x14ac:dyDescent="0.2">
      <c r="A8" s="6">
        <f>'Project Information'!$B$9</f>
        <v>2028</v>
      </c>
      <c r="B8" s="22">
        <v>24948</v>
      </c>
      <c r="C8" s="22">
        <f>L16</f>
        <v>48396</v>
      </c>
      <c r="D8" s="26">
        <f>C8-B8</f>
        <v>23448</v>
      </c>
      <c r="G8" s="13"/>
      <c r="H8"/>
      <c r="I8"/>
      <c r="J8"/>
      <c r="K8"/>
      <c r="L8"/>
      <c r="M8"/>
      <c r="N8"/>
      <c r="O8"/>
      <c r="P8"/>
      <c r="Q8"/>
      <c r="R8"/>
      <c r="S8"/>
      <c r="T8"/>
      <c r="U8"/>
      <c r="V8"/>
      <c r="W8"/>
      <c r="X8"/>
      <c r="Y8"/>
      <c r="Z8"/>
      <c r="AA8"/>
      <c r="AB8"/>
      <c r="AC8"/>
      <c r="AD8"/>
      <c r="AE8"/>
      <c r="AF8"/>
      <c r="AG8"/>
      <c r="AH8"/>
      <c r="AI8"/>
      <c r="AJ8"/>
      <c r="AK8"/>
      <c r="AL8"/>
      <c r="AM8"/>
      <c r="AN8"/>
      <c r="AO8"/>
      <c r="AP8"/>
      <c r="AQ8"/>
      <c r="AR8"/>
      <c r="AS8"/>
      <c r="AT8"/>
      <c r="AU8"/>
      <c r="AV8"/>
      <c r="AW8"/>
      <c r="AX8"/>
      <c r="AY8"/>
      <c r="AZ8"/>
      <c r="BA8"/>
      <c r="BB8" s="14"/>
    </row>
    <row r="9" spans="1:54" x14ac:dyDescent="0.2">
      <c r="A9" s="1">
        <f>IF(A8&lt;'Project Information'!B$11,A8+1,"")</f>
        <v>2029</v>
      </c>
      <c r="B9" s="22">
        <v>24948</v>
      </c>
      <c r="C9" s="22">
        <f>C8</f>
        <v>48396</v>
      </c>
      <c r="D9" s="8">
        <f t="shared" ref="D9:D37" si="0">C9-B9</f>
        <v>23448</v>
      </c>
      <c r="G9" s="13" t="s">
        <v>362</v>
      </c>
      <c r="H9"/>
      <c r="I9">
        <v>5280</v>
      </c>
      <c r="J9">
        <v>0.4</v>
      </c>
      <c r="K9">
        <f>I9*J9*4</f>
        <v>8448</v>
      </c>
      <c r="L9"/>
      <c r="M9"/>
      <c r="N9"/>
      <c r="O9"/>
      <c r="P9"/>
      <c r="Q9"/>
      <c r="R9"/>
      <c r="S9"/>
      <c r="T9"/>
      <c r="U9"/>
      <c r="V9"/>
      <c r="W9"/>
      <c r="X9"/>
      <c r="Y9"/>
      <c r="Z9"/>
      <c r="AA9"/>
      <c r="AB9"/>
      <c r="AC9"/>
      <c r="AD9"/>
      <c r="AE9"/>
      <c r="AF9"/>
      <c r="AG9"/>
      <c r="AH9"/>
      <c r="AI9"/>
      <c r="AJ9"/>
      <c r="AK9"/>
      <c r="AL9"/>
      <c r="AM9"/>
      <c r="AN9"/>
      <c r="AO9"/>
      <c r="AP9"/>
      <c r="AQ9"/>
      <c r="AR9"/>
      <c r="AS9"/>
      <c r="AT9"/>
      <c r="AU9"/>
      <c r="AV9"/>
      <c r="AW9"/>
      <c r="AX9"/>
      <c r="AY9"/>
      <c r="AZ9"/>
      <c r="BA9"/>
      <c r="BB9" s="14"/>
    </row>
    <row r="10" spans="1:54" x14ac:dyDescent="0.2">
      <c r="A10" s="1">
        <f>IF(A9&lt;'Project Information'!B$11,A9+1,"")</f>
        <v>2030</v>
      </c>
      <c r="B10" s="22">
        <v>24948</v>
      </c>
      <c r="C10" s="22">
        <f t="shared" ref="C10:C27" si="1">C9</f>
        <v>48396</v>
      </c>
      <c r="D10" s="8">
        <f t="shared" si="0"/>
        <v>23448</v>
      </c>
      <c r="G10" s="13" t="s">
        <v>363</v>
      </c>
      <c r="H10"/>
      <c r="I10">
        <f>5280/50</f>
        <v>105.6</v>
      </c>
      <c r="J10">
        <v>500</v>
      </c>
      <c r="K10"/>
      <c r="L10">
        <f>J10*I10</f>
        <v>52800</v>
      </c>
      <c r="M10"/>
      <c r="N10"/>
      <c r="O10"/>
      <c r="P10"/>
      <c r="Q10"/>
      <c r="R10"/>
      <c r="S10"/>
      <c r="T10"/>
      <c r="U10"/>
      <c r="V10"/>
      <c r="W10"/>
      <c r="X10"/>
      <c r="Y10"/>
      <c r="Z10"/>
      <c r="AA10"/>
      <c r="AB10"/>
      <c r="AC10"/>
      <c r="AD10"/>
      <c r="AE10"/>
      <c r="AF10"/>
      <c r="AG10"/>
      <c r="AH10"/>
      <c r="AI10"/>
      <c r="AJ10"/>
      <c r="AK10"/>
      <c r="AL10"/>
      <c r="AM10"/>
      <c r="AN10"/>
      <c r="AO10"/>
      <c r="AP10"/>
      <c r="AQ10"/>
      <c r="AR10"/>
      <c r="AS10"/>
      <c r="AT10"/>
      <c r="AU10"/>
      <c r="AV10"/>
      <c r="AW10"/>
      <c r="AX10"/>
      <c r="AY10"/>
      <c r="AZ10"/>
      <c r="BA10"/>
      <c r="BB10" s="14"/>
    </row>
    <row r="11" spans="1:54" x14ac:dyDescent="0.2">
      <c r="A11" s="1">
        <f>IF(A10&lt;'Project Information'!B$11,A10+1,"")</f>
        <v>2031</v>
      </c>
      <c r="B11" s="22">
        <v>24948</v>
      </c>
      <c r="C11" s="22">
        <f t="shared" si="1"/>
        <v>48396</v>
      </c>
      <c r="D11" s="8">
        <f t="shared" si="0"/>
        <v>23448</v>
      </c>
      <c r="G11" s="13"/>
      <c r="H11"/>
      <c r="I11"/>
      <c r="J11"/>
      <c r="K11"/>
      <c r="L11"/>
      <c r="M11"/>
      <c r="N11"/>
      <c r="O11"/>
      <c r="P11"/>
      <c r="Q11"/>
      <c r="R11"/>
      <c r="S11"/>
      <c r="T11"/>
      <c r="U11"/>
      <c r="V11"/>
      <c r="W11"/>
      <c r="X11"/>
      <c r="Y11"/>
      <c r="Z11"/>
      <c r="AA11"/>
      <c r="AB11"/>
      <c r="AC11"/>
      <c r="AD11"/>
      <c r="AE11"/>
      <c r="AF11"/>
      <c r="AG11"/>
      <c r="AH11"/>
      <c r="AI11"/>
      <c r="AJ11"/>
      <c r="AK11"/>
      <c r="AL11"/>
      <c r="AM11"/>
      <c r="AN11"/>
      <c r="AO11"/>
      <c r="AP11"/>
      <c r="AQ11"/>
      <c r="AR11"/>
      <c r="AS11"/>
      <c r="AT11"/>
      <c r="AU11"/>
      <c r="AV11"/>
      <c r="AW11"/>
      <c r="AX11"/>
      <c r="AY11"/>
      <c r="AZ11"/>
      <c r="BA11"/>
      <c r="BB11" s="14"/>
    </row>
    <row r="12" spans="1:54" x14ac:dyDescent="0.2">
      <c r="A12" s="1">
        <f>IF(A11&lt;'Project Information'!B$11,A11+1,"")</f>
        <v>2032</v>
      </c>
      <c r="B12" s="22">
        <v>24948</v>
      </c>
      <c r="C12" s="22">
        <f t="shared" si="1"/>
        <v>48396</v>
      </c>
      <c r="D12" s="8">
        <f t="shared" si="0"/>
        <v>23448</v>
      </c>
      <c r="G12" s="13" t="s">
        <v>364</v>
      </c>
      <c r="H12"/>
      <c r="I12">
        <v>5280</v>
      </c>
      <c r="J12"/>
      <c r="K12">
        <v>15000</v>
      </c>
      <c r="L12"/>
      <c r="M12"/>
      <c r="N12"/>
      <c r="O12"/>
      <c r="P12"/>
      <c r="Q12"/>
      <c r="R12"/>
      <c r="S12"/>
      <c r="T12"/>
      <c r="U12"/>
      <c r="V12"/>
      <c r="W12"/>
      <c r="X12"/>
      <c r="Y12"/>
      <c r="Z12"/>
      <c r="AA12"/>
      <c r="AB12"/>
      <c r="AC12"/>
      <c r="AD12"/>
      <c r="AE12"/>
      <c r="AF12"/>
      <c r="AG12"/>
      <c r="AH12"/>
      <c r="AI12"/>
      <c r="AJ12"/>
      <c r="AK12"/>
      <c r="AL12"/>
      <c r="AM12"/>
      <c r="AN12"/>
      <c r="AO12"/>
      <c r="AP12"/>
      <c r="AQ12"/>
      <c r="AR12"/>
      <c r="AS12"/>
      <c r="AT12"/>
      <c r="AU12"/>
      <c r="AV12"/>
      <c r="AW12"/>
      <c r="AX12"/>
      <c r="AY12"/>
      <c r="AZ12"/>
      <c r="BA12"/>
      <c r="BB12" s="14"/>
    </row>
    <row r="13" spans="1:54" x14ac:dyDescent="0.2">
      <c r="A13" s="1">
        <f>IF(A12&lt;'Project Information'!B$11,A12+1,"")</f>
        <v>2033</v>
      </c>
      <c r="B13" s="22">
        <v>24948</v>
      </c>
      <c r="C13" s="22">
        <f t="shared" si="1"/>
        <v>48396</v>
      </c>
      <c r="D13" s="8">
        <f t="shared" si="0"/>
        <v>23448</v>
      </c>
      <c r="G13" s="13" t="s">
        <v>365</v>
      </c>
      <c r="H13"/>
      <c r="I13">
        <f>5280/300</f>
        <v>17.600000000000001</v>
      </c>
      <c r="J13"/>
      <c r="K13">
        <f>1500*11</f>
        <v>16500</v>
      </c>
      <c r="L13"/>
      <c r="M13"/>
      <c r="N13"/>
      <c r="O13"/>
      <c r="P13"/>
      <c r="Q13"/>
      <c r="R13"/>
      <c r="S13"/>
      <c r="T13"/>
      <c r="U13"/>
      <c r="V13"/>
      <c r="W13"/>
      <c r="X13"/>
      <c r="Y13"/>
      <c r="Z13"/>
      <c r="AA13"/>
      <c r="AB13"/>
      <c r="AC13"/>
      <c r="AD13"/>
      <c r="AE13"/>
      <c r="AF13"/>
      <c r="AG13"/>
      <c r="AH13"/>
      <c r="AI13"/>
      <c r="AJ13"/>
      <c r="AK13"/>
      <c r="AL13"/>
      <c r="AM13"/>
      <c r="AN13"/>
      <c r="AO13"/>
      <c r="AP13"/>
      <c r="AQ13"/>
      <c r="AR13"/>
      <c r="AS13"/>
      <c r="AT13"/>
      <c r="AU13"/>
      <c r="AV13"/>
      <c r="AW13"/>
      <c r="AX13"/>
      <c r="AY13"/>
      <c r="AZ13"/>
      <c r="BA13"/>
      <c r="BB13" s="14"/>
    </row>
    <row r="14" spans="1:54" x14ac:dyDescent="0.2">
      <c r="A14" s="1">
        <f>IF(A13&lt;'Project Information'!B$11,A13+1,"")</f>
        <v>2034</v>
      </c>
      <c r="B14" s="22">
        <v>24948</v>
      </c>
      <c r="C14" s="22">
        <f t="shared" si="1"/>
        <v>48396</v>
      </c>
      <c r="D14" s="8">
        <f t="shared" si="0"/>
        <v>23448</v>
      </c>
      <c r="G14" s="13" t="s">
        <v>366</v>
      </c>
      <c r="H14"/>
      <c r="I14">
        <f>25*5*3*250*4</f>
        <v>375000</v>
      </c>
      <c r="J14"/>
      <c r="K14"/>
      <c r="L14"/>
      <c r="M14"/>
      <c r="N14"/>
      <c r="O14"/>
      <c r="P14"/>
      <c r="Q14"/>
      <c r="R14"/>
      <c r="S14"/>
      <c r="T14"/>
      <c r="U14"/>
      <c r="V14"/>
      <c r="W14"/>
      <c r="X14"/>
      <c r="Y14"/>
      <c r="Z14"/>
      <c r="AA14"/>
      <c r="AB14"/>
      <c r="AC14"/>
      <c r="AD14"/>
      <c r="AE14"/>
      <c r="AF14"/>
      <c r="AG14"/>
      <c r="AH14"/>
      <c r="AI14"/>
      <c r="AJ14"/>
      <c r="AK14"/>
      <c r="AL14"/>
      <c r="AM14"/>
      <c r="AN14"/>
      <c r="AO14"/>
      <c r="AP14"/>
      <c r="AQ14"/>
      <c r="AR14"/>
      <c r="AS14"/>
      <c r="AT14"/>
      <c r="AU14"/>
      <c r="AV14"/>
      <c r="AW14"/>
      <c r="AX14"/>
      <c r="AY14"/>
      <c r="AZ14"/>
      <c r="BA14"/>
      <c r="BB14" s="14"/>
    </row>
    <row r="15" spans="1:54" x14ac:dyDescent="0.2">
      <c r="A15" s="1">
        <f>IF(A14&lt;'Project Information'!B$11,A14+1,"")</f>
        <v>2035</v>
      </c>
      <c r="B15" s="22">
        <v>24948</v>
      </c>
      <c r="C15" s="22">
        <f t="shared" si="1"/>
        <v>48396</v>
      </c>
      <c r="D15" s="8">
        <f t="shared" si="0"/>
        <v>23448</v>
      </c>
      <c r="G15" s="13"/>
      <c r="H15"/>
      <c r="I15"/>
      <c r="J15"/>
      <c r="K15"/>
      <c r="L15"/>
      <c r="M15"/>
      <c r="N15"/>
      <c r="O15"/>
      <c r="P15"/>
      <c r="Q15"/>
      <c r="R15"/>
      <c r="S15"/>
      <c r="T15"/>
      <c r="U15"/>
      <c r="V15"/>
      <c r="W15"/>
      <c r="X15"/>
      <c r="Y15"/>
      <c r="Z15"/>
      <c r="AA15"/>
      <c r="AB15"/>
      <c r="AC15"/>
      <c r="AD15"/>
      <c r="AE15"/>
      <c r="AF15"/>
      <c r="AG15"/>
      <c r="AH15"/>
      <c r="AI15"/>
      <c r="AJ15"/>
      <c r="AK15"/>
      <c r="AL15"/>
      <c r="AM15"/>
      <c r="AN15"/>
      <c r="AO15"/>
      <c r="AP15"/>
      <c r="AQ15"/>
      <c r="AR15"/>
      <c r="AS15"/>
      <c r="AT15"/>
      <c r="AU15"/>
      <c r="AV15"/>
      <c r="AW15"/>
      <c r="AX15"/>
      <c r="AY15"/>
      <c r="AZ15"/>
      <c r="BA15"/>
      <c r="BB15" s="14"/>
    </row>
    <row r="16" spans="1:54" x14ac:dyDescent="0.2">
      <c r="A16" s="1">
        <f>IF(A15&lt;'Project Information'!B$11,A15+1,"")</f>
        <v>2036</v>
      </c>
      <c r="B16" s="22">
        <v>24948</v>
      </c>
      <c r="C16" s="22">
        <f t="shared" si="1"/>
        <v>48396</v>
      </c>
      <c r="D16" s="8">
        <f t="shared" si="0"/>
        <v>23448</v>
      </c>
      <c r="G16" s="13"/>
      <c r="H16"/>
      <c r="I16"/>
      <c r="J16"/>
      <c r="K16">
        <f>K9+K13</f>
        <v>24948</v>
      </c>
      <c r="L16">
        <f>K9*2+K11+K12+K13</f>
        <v>48396</v>
      </c>
      <c r="M16"/>
      <c r="N16"/>
      <c r="O16"/>
      <c r="P16"/>
      <c r="Q16"/>
      <c r="R16"/>
      <c r="S16"/>
      <c r="T16"/>
      <c r="U16"/>
      <c r="V16"/>
      <c r="W16"/>
      <c r="X16"/>
      <c r="Y16"/>
      <c r="Z16"/>
      <c r="AA16"/>
      <c r="AB16"/>
      <c r="AC16"/>
      <c r="AD16"/>
      <c r="AE16"/>
      <c r="AF16"/>
      <c r="AG16"/>
      <c r="AH16"/>
      <c r="AI16"/>
      <c r="AJ16"/>
      <c r="AK16"/>
      <c r="AL16"/>
      <c r="AM16"/>
      <c r="AN16"/>
      <c r="AO16"/>
      <c r="AP16"/>
      <c r="AQ16"/>
      <c r="AR16"/>
      <c r="AS16"/>
      <c r="AT16"/>
      <c r="AU16"/>
      <c r="AV16"/>
      <c r="AW16"/>
      <c r="AX16"/>
      <c r="AY16"/>
      <c r="AZ16"/>
      <c r="BA16"/>
      <c r="BB16" s="14"/>
    </row>
    <row r="17" spans="1:54" x14ac:dyDescent="0.2">
      <c r="A17" s="1">
        <f>IF(A16&lt;'Project Information'!B$11,A16+1,"")</f>
        <v>2037</v>
      </c>
      <c r="B17" s="22">
        <v>24948</v>
      </c>
      <c r="C17" s="22">
        <f t="shared" si="1"/>
        <v>48396</v>
      </c>
      <c r="D17" s="8">
        <f t="shared" si="0"/>
        <v>23448</v>
      </c>
      <c r="G17" s="13"/>
      <c r="H17"/>
      <c r="I17">
        <f>I14+L10</f>
        <v>427800</v>
      </c>
      <c r="J17"/>
      <c r="K17"/>
      <c r="L17"/>
      <c r="M17"/>
      <c r="N17"/>
      <c r="O17"/>
      <c r="P17"/>
      <c r="Q17"/>
      <c r="R17"/>
      <c r="S17"/>
      <c r="T17"/>
      <c r="U17"/>
      <c r="V17"/>
      <c r="W17"/>
      <c r="X17"/>
      <c r="Y17"/>
      <c r="Z17"/>
      <c r="AA17"/>
      <c r="AB17"/>
      <c r="AC17"/>
      <c r="AD17"/>
      <c r="AE17"/>
      <c r="AF17"/>
      <c r="AG17"/>
      <c r="AH17"/>
      <c r="AI17"/>
      <c r="AJ17"/>
      <c r="AK17"/>
      <c r="AL17"/>
      <c r="AM17"/>
      <c r="AN17"/>
      <c r="AO17"/>
      <c r="AP17"/>
      <c r="AQ17"/>
      <c r="AR17"/>
      <c r="AS17"/>
      <c r="AT17"/>
      <c r="AU17"/>
      <c r="AV17"/>
      <c r="AW17"/>
      <c r="AX17"/>
      <c r="AY17"/>
      <c r="AZ17"/>
      <c r="BA17"/>
      <c r="BB17" s="14"/>
    </row>
    <row r="18" spans="1:54" x14ac:dyDescent="0.2">
      <c r="A18" s="1">
        <f>IF(A17&lt;'Project Information'!B$11,A17+1,"")</f>
        <v>2038</v>
      </c>
      <c r="B18" s="22">
        <v>24948</v>
      </c>
      <c r="C18" s="22">
        <f t="shared" si="1"/>
        <v>48396</v>
      </c>
      <c r="D18" s="8">
        <f t="shared" si="0"/>
        <v>23448</v>
      </c>
      <c r="G18" s="13"/>
      <c r="H18"/>
      <c r="I18"/>
      <c r="J18"/>
      <c r="K18"/>
      <c r="L18"/>
      <c r="M18"/>
      <c r="N18"/>
      <c r="O18"/>
      <c r="P18"/>
      <c r="Q18"/>
      <c r="R18"/>
      <c r="S18"/>
      <c r="T18"/>
      <c r="U18"/>
      <c r="V18"/>
      <c r="W18"/>
      <c r="X18"/>
      <c r="Y18"/>
      <c r="Z18"/>
      <c r="AA18"/>
      <c r="AB18"/>
      <c r="AC18"/>
      <c r="AD18"/>
      <c r="AE18"/>
      <c r="AF18"/>
      <c r="AG18"/>
      <c r="AH18"/>
      <c r="AI18"/>
      <c r="AJ18"/>
      <c r="AK18"/>
      <c r="AL18"/>
      <c r="AM18"/>
      <c r="AN18"/>
      <c r="AO18"/>
      <c r="AP18"/>
      <c r="AQ18"/>
      <c r="AR18"/>
      <c r="AS18"/>
      <c r="AT18"/>
      <c r="AU18"/>
      <c r="AV18"/>
      <c r="AW18"/>
      <c r="AX18"/>
      <c r="AY18"/>
      <c r="AZ18"/>
      <c r="BA18"/>
      <c r="BB18" s="14"/>
    </row>
    <row r="19" spans="1:54" x14ac:dyDescent="0.2">
      <c r="A19" s="1">
        <f>IF(A18&lt;'Project Information'!B$11,A18+1,"")</f>
        <v>2039</v>
      </c>
      <c r="B19" s="22">
        <v>24948</v>
      </c>
      <c r="C19" s="22">
        <f t="shared" si="1"/>
        <v>48396</v>
      </c>
      <c r="D19" s="8">
        <f t="shared" si="0"/>
        <v>23448</v>
      </c>
      <c r="G19" s="13"/>
      <c r="H19"/>
      <c r="I19"/>
      <c r="J19"/>
      <c r="K19"/>
      <c r="L19"/>
      <c r="M19"/>
      <c r="N19"/>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s="14"/>
    </row>
    <row r="20" spans="1:54" x14ac:dyDescent="0.2">
      <c r="A20" s="1">
        <f>IF(A19&lt;'Project Information'!B$11,A19+1,"")</f>
        <v>2040</v>
      </c>
      <c r="B20" s="22">
        <v>24948</v>
      </c>
      <c r="C20" s="22">
        <f t="shared" si="1"/>
        <v>48396</v>
      </c>
      <c r="D20" s="8">
        <f t="shared" si="0"/>
        <v>23448</v>
      </c>
      <c r="G20" s="13"/>
      <c r="H20"/>
      <c r="I20"/>
      <c r="J20"/>
      <c r="K20"/>
      <c r="L20"/>
      <c r="M20"/>
      <c r="N20"/>
      <c r="O20"/>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c r="BA20"/>
      <c r="BB20" s="14"/>
    </row>
    <row r="21" spans="1:54" x14ac:dyDescent="0.2">
      <c r="A21" s="1">
        <f>IF(A20&lt;'Project Information'!B$11,A20+1,"")</f>
        <v>2041</v>
      </c>
      <c r="B21" s="22">
        <v>24948</v>
      </c>
      <c r="C21" s="22">
        <f t="shared" si="1"/>
        <v>48396</v>
      </c>
      <c r="D21" s="8">
        <f t="shared" si="0"/>
        <v>23448</v>
      </c>
      <c r="G21" s="13"/>
      <c r="H21"/>
      <c r="I21"/>
      <c r="J21"/>
      <c r="K21"/>
      <c r="L21"/>
      <c r="M21"/>
      <c r="N21"/>
      <c r="O21"/>
      <c r="P21"/>
      <c r="Q21"/>
      <c r="R21"/>
      <c r="S21"/>
      <c r="T21"/>
      <c r="U21"/>
      <c r="V21"/>
      <c r="W21"/>
      <c r="X21"/>
      <c r="Y21"/>
      <c r="Z21"/>
      <c r="AA21"/>
      <c r="AB21"/>
      <c r="AC21"/>
      <c r="AD21"/>
      <c r="AE21"/>
      <c r="AF21"/>
      <c r="AG21"/>
      <c r="AH21"/>
      <c r="AI21"/>
      <c r="AJ21"/>
      <c r="AK21"/>
      <c r="AL21"/>
      <c r="AM21"/>
      <c r="AN21"/>
      <c r="AO21"/>
      <c r="AP21"/>
      <c r="AQ21"/>
      <c r="AR21"/>
      <c r="AS21"/>
      <c r="AT21"/>
      <c r="AU21"/>
      <c r="AV21"/>
      <c r="AW21"/>
      <c r="AX21"/>
      <c r="AY21"/>
      <c r="AZ21"/>
      <c r="BA21"/>
      <c r="BB21" s="14"/>
    </row>
    <row r="22" spans="1:54" x14ac:dyDescent="0.2">
      <c r="A22" s="1">
        <f>IF(A21&lt;'Project Information'!B$11,A21+1,"")</f>
        <v>2042</v>
      </c>
      <c r="B22" s="22">
        <v>24948</v>
      </c>
      <c r="C22" s="22">
        <f t="shared" si="1"/>
        <v>48396</v>
      </c>
      <c r="D22" s="8">
        <f t="shared" si="0"/>
        <v>23448</v>
      </c>
      <c r="G22" s="13"/>
      <c r="H22"/>
      <c r="I22"/>
      <c r="J22"/>
      <c r="K22"/>
      <c r="L22"/>
      <c r="M22"/>
      <c r="N22"/>
      <c r="O22"/>
      <c r="P22"/>
      <c r="Q22"/>
      <c r="R22"/>
      <c r="S22"/>
      <c r="T22"/>
      <c r="U22"/>
      <c r="V22"/>
      <c r="W22"/>
      <c r="X22"/>
      <c r="Y22"/>
      <c r="Z22"/>
      <c r="AA22"/>
      <c r="AB22"/>
      <c r="AC22"/>
      <c r="AD22"/>
      <c r="AE22"/>
      <c r="AF22"/>
      <c r="AG22"/>
      <c r="AH22"/>
      <c r="AI22"/>
      <c r="AJ22"/>
      <c r="AK22"/>
      <c r="AL22"/>
      <c r="AM22"/>
      <c r="AN22"/>
      <c r="AO22"/>
      <c r="AP22"/>
      <c r="AQ22"/>
      <c r="AR22"/>
      <c r="AS22"/>
      <c r="AT22"/>
      <c r="AU22"/>
      <c r="AV22"/>
      <c r="AW22"/>
      <c r="AX22"/>
      <c r="AY22"/>
      <c r="AZ22"/>
      <c r="BA22"/>
      <c r="BB22" s="14"/>
    </row>
    <row r="23" spans="1:54" x14ac:dyDescent="0.2">
      <c r="A23" s="1">
        <f>IF(A22&lt;'Project Information'!B$11,A22+1,"")</f>
        <v>2043</v>
      </c>
      <c r="B23" s="22">
        <v>24948</v>
      </c>
      <c r="C23" s="22">
        <f>C22+I17</f>
        <v>476196</v>
      </c>
      <c r="D23" s="8">
        <f t="shared" si="0"/>
        <v>451248</v>
      </c>
      <c r="G23" s="13"/>
      <c r="H23"/>
      <c r="I23"/>
      <c r="J23"/>
      <c r="K23"/>
      <c r="L23"/>
      <c r="M23"/>
      <c r="N23"/>
      <c r="O23"/>
      <c r="P23"/>
      <c r="Q23"/>
      <c r="R23"/>
      <c r="S23"/>
      <c r="T23"/>
      <c r="U23"/>
      <c r="V23"/>
      <c r="W23"/>
      <c r="X23"/>
      <c r="Y23"/>
      <c r="Z23"/>
      <c r="AA23"/>
      <c r="AB23"/>
      <c r="AC23"/>
      <c r="AD23"/>
      <c r="AE23"/>
      <c r="AF23"/>
      <c r="AG23"/>
      <c r="AH23"/>
      <c r="AI23"/>
      <c r="AJ23"/>
      <c r="AK23"/>
      <c r="AL23"/>
      <c r="AM23"/>
      <c r="AN23"/>
      <c r="AO23"/>
      <c r="AP23"/>
      <c r="AQ23"/>
      <c r="AR23"/>
      <c r="AS23"/>
      <c r="AT23"/>
      <c r="AU23"/>
      <c r="AV23"/>
      <c r="AW23"/>
      <c r="AX23"/>
      <c r="AY23"/>
      <c r="AZ23"/>
      <c r="BA23"/>
      <c r="BB23" s="14"/>
    </row>
    <row r="24" spans="1:54" x14ac:dyDescent="0.2">
      <c r="A24" s="1">
        <f>IF(A23&lt;'Project Information'!B$11,A23+1,"")</f>
        <v>2044</v>
      </c>
      <c r="B24" s="22">
        <v>24948</v>
      </c>
      <c r="C24" s="22">
        <f>C22</f>
        <v>48396</v>
      </c>
      <c r="D24" s="8">
        <f t="shared" si="0"/>
        <v>23448</v>
      </c>
      <c r="G24" s="13"/>
      <c r="H24"/>
      <c r="I24"/>
      <c r="J24"/>
      <c r="K24"/>
      <c r="L24"/>
      <c r="M24"/>
      <c r="N24"/>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s="14"/>
    </row>
    <row r="25" spans="1:54" x14ac:dyDescent="0.2">
      <c r="A25" s="1">
        <f>IF(A24&lt;'Project Information'!B$11,A24+1,"")</f>
        <v>2045</v>
      </c>
      <c r="B25" s="22">
        <v>24948</v>
      </c>
      <c r="C25" s="22">
        <f t="shared" si="1"/>
        <v>48396</v>
      </c>
      <c r="D25" s="8">
        <f t="shared" si="0"/>
        <v>23448</v>
      </c>
      <c r="G25" s="13"/>
      <c r="H25"/>
      <c r="I25"/>
      <c r="J25"/>
      <c r="K25"/>
      <c r="L25"/>
      <c r="M25"/>
      <c r="N25"/>
      <c r="O25"/>
      <c r="P25"/>
      <c r="Q25"/>
      <c r="R25"/>
      <c r="S25"/>
      <c r="T25"/>
      <c r="U25"/>
      <c r="V25"/>
      <c r="W25"/>
      <c r="X25"/>
      <c r="Y25"/>
      <c r="Z25"/>
      <c r="AA25"/>
      <c r="AB25"/>
      <c r="AC25"/>
      <c r="AD25"/>
      <c r="AE25"/>
      <c r="AF25"/>
      <c r="AG25"/>
      <c r="AH25"/>
      <c r="AI25"/>
      <c r="AJ25"/>
      <c r="AK25"/>
      <c r="AL25"/>
      <c r="AM25"/>
      <c r="AN25"/>
      <c r="AO25"/>
      <c r="AP25"/>
      <c r="AQ25"/>
      <c r="AR25"/>
      <c r="AS25"/>
      <c r="AT25"/>
      <c r="AU25"/>
      <c r="AV25"/>
      <c r="AW25"/>
      <c r="AX25"/>
      <c r="AY25"/>
      <c r="AZ25"/>
      <c r="BA25"/>
      <c r="BB25" s="14"/>
    </row>
    <row r="26" spans="1:54" x14ac:dyDescent="0.2">
      <c r="A26" s="1">
        <f>IF(A25&lt;'Project Information'!B$11,A25+1,"")</f>
        <v>2046</v>
      </c>
      <c r="B26" s="22">
        <v>24948</v>
      </c>
      <c r="C26" s="22">
        <f t="shared" si="1"/>
        <v>48396</v>
      </c>
      <c r="D26" s="8">
        <f t="shared" si="0"/>
        <v>23448</v>
      </c>
      <c r="G26" s="13"/>
      <c r="H26"/>
      <c r="I26"/>
      <c r="J26"/>
      <c r="K26"/>
      <c r="L26"/>
      <c r="M26"/>
      <c r="N26"/>
      <c r="O26"/>
      <c r="P26"/>
      <c r="Q26"/>
      <c r="R26"/>
      <c r="S26"/>
      <c r="T26"/>
      <c r="U26"/>
      <c r="V26"/>
      <c r="W26"/>
      <c r="X26"/>
      <c r="Y26"/>
      <c r="Z26"/>
      <c r="AA26"/>
      <c r="AB26"/>
      <c r="AC26"/>
      <c r="AD26"/>
      <c r="AE26"/>
      <c r="AF26"/>
      <c r="AG26"/>
      <c r="AH26"/>
      <c r="AI26"/>
      <c r="AJ26"/>
      <c r="AK26"/>
      <c r="AL26"/>
      <c r="AM26"/>
      <c r="AN26"/>
      <c r="AO26"/>
      <c r="AP26"/>
      <c r="AQ26"/>
      <c r="AR26"/>
      <c r="AS26"/>
      <c r="AT26"/>
      <c r="AU26"/>
      <c r="AV26"/>
      <c r="AW26"/>
      <c r="AX26"/>
      <c r="AY26"/>
      <c r="AZ26"/>
      <c r="BA26"/>
      <c r="BB26" s="14"/>
    </row>
    <row r="27" spans="1:54" x14ac:dyDescent="0.2">
      <c r="A27" s="1">
        <f>IF(A26&lt;'Project Information'!B$11,A26+1,"")</f>
        <v>2047</v>
      </c>
      <c r="B27" s="22">
        <v>24948</v>
      </c>
      <c r="C27" s="22">
        <f t="shared" si="1"/>
        <v>48396</v>
      </c>
      <c r="D27" s="8">
        <f t="shared" si="0"/>
        <v>23448</v>
      </c>
      <c r="G27" s="13"/>
      <c r="H27"/>
      <c r="I27"/>
      <c r="J27"/>
      <c r="K27"/>
      <c r="L27"/>
      <c r="M27"/>
      <c r="N27"/>
      <c r="O27"/>
      <c r="P27"/>
      <c r="Q27"/>
      <c r="R27"/>
      <c r="S27"/>
      <c r="T27"/>
      <c r="U27"/>
      <c r="V27"/>
      <c r="W27"/>
      <c r="X27"/>
      <c r="Y27"/>
      <c r="Z27"/>
      <c r="AA27"/>
      <c r="AB27"/>
      <c r="AC27"/>
      <c r="AD27"/>
      <c r="AE27"/>
      <c r="AF27"/>
      <c r="AG27"/>
      <c r="AH27"/>
      <c r="AI27"/>
      <c r="AJ27"/>
      <c r="AK27"/>
      <c r="AL27"/>
      <c r="AM27"/>
      <c r="AN27"/>
      <c r="AO27"/>
      <c r="AP27"/>
      <c r="AQ27"/>
      <c r="AR27"/>
      <c r="AS27"/>
      <c r="AT27"/>
      <c r="AU27"/>
      <c r="AV27"/>
      <c r="AW27"/>
      <c r="AX27"/>
      <c r="AY27"/>
      <c r="AZ27"/>
      <c r="BA27"/>
      <c r="BB27" s="14"/>
    </row>
    <row r="28" spans="1:54" x14ac:dyDescent="0.2">
      <c r="A28" s="1" t="str">
        <f>IF(A27&lt;'Project Information'!B$11,A27+1,"")</f>
        <v/>
      </c>
      <c r="B28" s="22">
        <v>0</v>
      </c>
      <c r="C28" s="22">
        <v>0</v>
      </c>
      <c r="D28" s="8">
        <f t="shared" si="0"/>
        <v>0</v>
      </c>
      <c r="G28" s="13"/>
      <c r="H28"/>
      <c r="I28"/>
      <c r="J28"/>
      <c r="K28"/>
      <c r="L28"/>
      <c r="M28"/>
      <c r="N28"/>
      <c r="O28"/>
      <c r="P28"/>
      <c r="Q28"/>
      <c r="R28"/>
      <c r="S28"/>
      <c r="T28"/>
      <c r="U28"/>
      <c r="V28"/>
      <c r="W28"/>
      <c r="X28"/>
      <c r="Y28"/>
      <c r="Z28"/>
      <c r="AA28"/>
      <c r="AB28"/>
      <c r="AC28"/>
      <c r="AD28"/>
      <c r="AE28"/>
      <c r="AF28"/>
      <c r="AG28"/>
      <c r="AH28"/>
      <c r="AI28"/>
      <c r="AJ28"/>
      <c r="AK28"/>
      <c r="AL28"/>
      <c r="AM28"/>
      <c r="AN28"/>
      <c r="AO28"/>
      <c r="AP28"/>
      <c r="AQ28"/>
      <c r="AR28"/>
      <c r="AS28"/>
      <c r="AT28"/>
      <c r="AU28"/>
      <c r="AV28"/>
      <c r="AW28"/>
      <c r="AX28"/>
      <c r="AY28"/>
      <c r="AZ28"/>
      <c r="BA28"/>
      <c r="BB28" s="14"/>
    </row>
    <row r="29" spans="1:54" x14ac:dyDescent="0.2">
      <c r="A29" s="1" t="str">
        <f>IF(A28&lt;'Project Information'!B$11,A28+1,"")</f>
        <v/>
      </c>
      <c r="B29" s="22">
        <v>0</v>
      </c>
      <c r="C29" s="22">
        <v>0</v>
      </c>
      <c r="D29" s="8">
        <f t="shared" si="0"/>
        <v>0</v>
      </c>
      <c r="G29" s="13"/>
      <c r="H29"/>
      <c r="I29"/>
      <c r="J29"/>
      <c r="K29"/>
      <c r="L29"/>
      <c r="M29"/>
      <c r="N29"/>
      <c r="O29"/>
      <c r="P29"/>
      <c r="Q29"/>
      <c r="R29"/>
      <c r="S29"/>
      <c r="T29"/>
      <c r="U29"/>
      <c r="V29"/>
      <c r="W29"/>
      <c r="X29"/>
      <c r="Y29"/>
      <c r="Z29"/>
      <c r="AA29"/>
      <c r="AB29"/>
      <c r="AC29"/>
      <c r="AD29"/>
      <c r="AE29"/>
      <c r="AF29"/>
      <c r="AG29"/>
      <c r="AH29"/>
      <c r="AI29"/>
      <c r="AJ29"/>
      <c r="AK29"/>
      <c r="AL29"/>
      <c r="AM29"/>
      <c r="AN29"/>
      <c r="AO29"/>
      <c r="AP29"/>
      <c r="AQ29"/>
      <c r="AR29"/>
      <c r="AS29"/>
      <c r="AT29"/>
      <c r="AU29"/>
      <c r="AV29"/>
      <c r="AW29"/>
      <c r="AX29"/>
      <c r="AY29"/>
      <c r="AZ29"/>
      <c r="BA29"/>
      <c r="BB29" s="14"/>
    </row>
    <row r="30" spans="1:54" x14ac:dyDescent="0.2">
      <c r="A30" s="1" t="str">
        <f>IF(A29&lt;'Project Information'!B$11,A29+1,"")</f>
        <v/>
      </c>
      <c r="B30" s="22">
        <v>0</v>
      </c>
      <c r="C30" s="22">
        <v>0</v>
      </c>
      <c r="D30" s="8">
        <f t="shared" si="0"/>
        <v>0</v>
      </c>
      <c r="G30" s="13"/>
      <c r="H30"/>
      <c r="I30"/>
      <c r="J30"/>
      <c r="K30"/>
      <c r="L30"/>
      <c r="M30"/>
      <c r="N30"/>
      <c r="O30"/>
      <c r="P30"/>
      <c r="Q30"/>
      <c r="R30"/>
      <c r="S30"/>
      <c r="T30"/>
      <c r="U30"/>
      <c r="V30"/>
      <c r="W30"/>
      <c r="X30"/>
      <c r="Y30"/>
      <c r="Z30"/>
      <c r="AA30"/>
      <c r="AB30"/>
      <c r="AC30"/>
      <c r="AD30"/>
      <c r="AE30"/>
      <c r="AF30"/>
      <c r="AG30"/>
      <c r="AH30"/>
      <c r="AI30"/>
      <c r="AJ30"/>
      <c r="AK30"/>
      <c r="AL30"/>
      <c r="AM30"/>
      <c r="AN30"/>
      <c r="AO30"/>
      <c r="AP30"/>
      <c r="AQ30"/>
      <c r="AR30"/>
      <c r="AS30"/>
      <c r="AT30"/>
      <c r="AU30"/>
      <c r="AV30"/>
      <c r="AW30"/>
      <c r="AX30"/>
      <c r="AY30"/>
      <c r="AZ30"/>
      <c r="BA30"/>
      <c r="BB30" s="14"/>
    </row>
    <row r="31" spans="1:54" x14ac:dyDescent="0.2">
      <c r="A31" s="1" t="str">
        <f>IF(A30&lt;'Project Information'!B$11,A30+1,"")</f>
        <v/>
      </c>
      <c r="B31" s="22">
        <v>0</v>
      </c>
      <c r="C31" s="22">
        <v>0</v>
      </c>
      <c r="D31" s="8">
        <f t="shared" si="0"/>
        <v>0</v>
      </c>
      <c r="G31" s="13"/>
      <c r="H31"/>
      <c r="I31"/>
      <c r="J31"/>
      <c r="K31"/>
      <c r="L31"/>
      <c r="M31"/>
      <c r="N31"/>
      <c r="O31"/>
      <c r="P31"/>
      <c r="Q31"/>
      <c r="R31"/>
      <c r="S31"/>
      <c r="T31"/>
      <c r="U31"/>
      <c r="V31"/>
      <c r="W31"/>
      <c r="X31"/>
      <c r="Y31"/>
      <c r="Z31"/>
      <c r="AA31"/>
      <c r="AB31"/>
      <c r="AC31"/>
      <c r="AD31"/>
      <c r="AE31"/>
      <c r="AF31"/>
      <c r="AG31"/>
      <c r="AH31"/>
      <c r="AI31"/>
      <c r="AJ31"/>
      <c r="AK31"/>
      <c r="AL31"/>
      <c r="AM31"/>
      <c r="AN31"/>
      <c r="AO31"/>
      <c r="AP31"/>
      <c r="AQ31"/>
      <c r="AR31"/>
      <c r="AS31"/>
      <c r="AT31"/>
      <c r="AU31"/>
      <c r="AV31"/>
      <c r="AW31"/>
      <c r="AX31"/>
      <c r="AY31"/>
      <c r="AZ31"/>
      <c r="BA31"/>
      <c r="BB31" s="14"/>
    </row>
    <row r="32" spans="1:54" x14ac:dyDescent="0.2">
      <c r="A32" s="1" t="str">
        <f>IF(A31&lt;'Project Information'!B$11,A31+1,"")</f>
        <v/>
      </c>
      <c r="B32" s="22">
        <v>0</v>
      </c>
      <c r="C32" s="22">
        <v>0</v>
      </c>
      <c r="D32" s="8">
        <f t="shared" si="0"/>
        <v>0</v>
      </c>
      <c r="G32" s="13"/>
      <c r="H32"/>
      <c r="I32"/>
      <c r="J32"/>
      <c r="K32"/>
      <c r="L32"/>
      <c r="M32"/>
      <c r="N32"/>
      <c r="O32"/>
      <c r="P32"/>
      <c r="Q32"/>
      <c r="R32"/>
      <c r="S32"/>
      <c r="T32"/>
      <c r="U32"/>
      <c r="V32"/>
      <c r="W32"/>
      <c r="X32"/>
      <c r="Y32"/>
      <c r="Z32"/>
      <c r="AA32"/>
      <c r="AB32"/>
      <c r="AC32"/>
      <c r="AD32"/>
      <c r="AE32"/>
      <c r="AF32"/>
      <c r="AG32"/>
      <c r="AH32"/>
      <c r="AI32"/>
      <c r="AJ32"/>
      <c r="AK32"/>
      <c r="AL32"/>
      <c r="AM32"/>
      <c r="AN32"/>
      <c r="AO32"/>
      <c r="AP32"/>
      <c r="AQ32"/>
      <c r="AR32"/>
      <c r="AS32"/>
      <c r="AT32"/>
      <c r="AU32"/>
      <c r="AV32"/>
      <c r="AW32"/>
      <c r="AX32"/>
      <c r="AY32"/>
      <c r="AZ32"/>
      <c r="BA32"/>
      <c r="BB32" s="14"/>
    </row>
    <row r="33" spans="1:54" x14ac:dyDescent="0.2">
      <c r="A33" s="1" t="str">
        <f>IF(A32&lt;'Project Information'!B$11,A32+1,"")</f>
        <v/>
      </c>
      <c r="B33" s="22">
        <v>0</v>
      </c>
      <c r="C33" s="22">
        <v>0</v>
      </c>
      <c r="D33" s="8">
        <f t="shared" si="0"/>
        <v>0</v>
      </c>
      <c r="G33" s="13"/>
      <c r="H33"/>
      <c r="I33"/>
      <c r="J33"/>
      <c r="K33"/>
      <c r="L33"/>
      <c r="M33"/>
      <c r="N33"/>
      <c r="O33"/>
      <c r="P33"/>
      <c r="Q33"/>
      <c r="R33"/>
      <c r="S33"/>
      <c r="T33"/>
      <c r="U33"/>
      <c r="V33"/>
      <c r="W33"/>
      <c r="X33"/>
      <c r="Y33"/>
      <c r="Z33"/>
      <c r="AA33"/>
      <c r="AB33"/>
      <c r="AC33"/>
      <c r="AD33"/>
      <c r="AE33"/>
      <c r="AF33"/>
      <c r="AG33"/>
      <c r="AH33"/>
      <c r="AI33"/>
      <c r="AJ33"/>
      <c r="AK33"/>
      <c r="AL33"/>
      <c r="AM33"/>
      <c r="AN33"/>
      <c r="AO33"/>
      <c r="AP33"/>
      <c r="AQ33"/>
      <c r="AR33"/>
      <c r="AS33"/>
      <c r="AT33"/>
      <c r="AU33"/>
      <c r="AV33"/>
      <c r="AW33"/>
      <c r="AX33"/>
      <c r="AY33"/>
      <c r="AZ33"/>
      <c r="BA33"/>
      <c r="BB33" s="14"/>
    </row>
    <row r="34" spans="1:54" x14ac:dyDescent="0.2">
      <c r="A34" s="1" t="str">
        <f>IF(A33&lt;'Project Information'!B$11,A33+1,"")</f>
        <v/>
      </c>
      <c r="B34" s="22">
        <v>0</v>
      </c>
      <c r="C34" s="22">
        <v>0</v>
      </c>
      <c r="D34" s="8">
        <f t="shared" si="0"/>
        <v>0</v>
      </c>
      <c r="G34" s="13"/>
      <c r="H34"/>
      <c r="I34"/>
      <c r="J34"/>
      <c r="K34"/>
      <c r="L34"/>
      <c r="M34"/>
      <c r="N34"/>
      <c r="O34"/>
      <c r="P34"/>
      <c r="Q34"/>
      <c r="R34"/>
      <c r="S34"/>
      <c r="T34"/>
      <c r="U34"/>
      <c r="V34"/>
      <c r="W34"/>
      <c r="X34"/>
      <c r="Y34"/>
      <c r="Z34"/>
      <c r="AA34"/>
      <c r="AB34"/>
      <c r="AC34"/>
      <c r="AD34"/>
      <c r="AE34"/>
      <c r="AF34"/>
      <c r="AG34"/>
      <c r="AH34"/>
      <c r="AI34"/>
      <c r="AJ34"/>
      <c r="AK34"/>
      <c r="AL34"/>
      <c r="AM34"/>
      <c r="AN34"/>
      <c r="AO34"/>
      <c r="AP34"/>
      <c r="AQ34"/>
      <c r="AR34"/>
      <c r="AS34"/>
      <c r="AT34"/>
      <c r="AU34"/>
      <c r="AV34"/>
      <c r="AW34"/>
      <c r="AX34"/>
      <c r="AY34"/>
      <c r="AZ34"/>
      <c r="BA34"/>
      <c r="BB34" s="14"/>
    </row>
    <row r="35" spans="1:54" x14ac:dyDescent="0.2">
      <c r="A35" s="1" t="str">
        <f>IF(A34&lt;'Project Information'!B$11,A34+1,"")</f>
        <v/>
      </c>
      <c r="B35" s="22">
        <v>0</v>
      </c>
      <c r="C35" s="22">
        <v>0</v>
      </c>
      <c r="D35" s="8">
        <f t="shared" si="0"/>
        <v>0</v>
      </c>
      <c r="G35" s="13"/>
      <c r="H35"/>
      <c r="I35"/>
      <c r="J35"/>
      <c r="K35"/>
      <c r="L35"/>
      <c r="M35"/>
      <c r="N35"/>
      <c r="O35"/>
      <c r="P35"/>
      <c r="Q35"/>
      <c r="R35"/>
      <c r="S35"/>
      <c r="T35"/>
      <c r="U35"/>
      <c r="V35"/>
      <c r="W35"/>
      <c r="X35"/>
      <c r="Y35"/>
      <c r="Z35"/>
      <c r="AA35"/>
      <c r="AB35"/>
      <c r="AC35"/>
      <c r="AD35"/>
      <c r="AE35"/>
      <c r="AF35"/>
      <c r="AG35"/>
      <c r="AH35"/>
      <c r="AI35"/>
      <c r="AJ35"/>
      <c r="AK35"/>
      <c r="AL35"/>
      <c r="AM35"/>
      <c r="AN35"/>
      <c r="AO35"/>
      <c r="AP35"/>
      <c r="AQ35"/>
      <c r="AR35"/>
      <c r="AS35"/>
      <c r="AT35"/>
      <c r="AU35"/>
      <c r="AV35"/>
      <c r="AW35"/>
      <c r="AX35"/>
      <c r="AY35"/>
      <c r="AZ35"/>
      <c r="BA35"/>
      <c r="BB35" s="14"/>
    </row>
    <row r="36" spans="1:54" x14ac:dyDescent="0.2">
      <c r="A36" s="1" t="str">
        <f>IF(A35&lt;'Project Information'!B$11,A35+1,"")</f>
        <v/>
      </c>
      <c r="B36" s="22">
        <v>0</v>
      </c>
      <c r="C36" s="22">
        <v>0</v>
      </c>
      <c r="D36" s="8">
        <f t="shared" si="0"/>
        <v>0</v>
      </c>
      <c r="G36" s="13"/>
      <c r="H36"/>
      <c r="I36"/>
      <c r="J36"/>
      <c r="K36"/>
      <c r="L36"/>
      <c r="M36"/>
      <c r="N36"/>
      <c r="O36"/>
      <c r="P36"/>
      <c r="Q36"/>
      <c r="R36"/>
      <c r="S36"/>
      <c r="T36"/>
      <c r="U36"/>
      <c r="V36"/>
      <c r="W36"/>
      <c r="X36"/>
      <c r="Y36"/>
      <c r="Z36"/>
      <c r="AA36"/>
      <c r="AB36"/>
      <c r="AC36"/>
      <c r="AD36"/>
      <c r="AE36"/>
      <c r="AF36"/>
      <c r="AG36"/>
      <c r="AH36"/>
      <c r="AI36"/>
      <c r="AJ36"/>
      <c r="AK36"/>
      <c r="AL36"/>
      <c r="AM36"/>
      <c r="AN36"/>
      <c r="AO36"/>
      <c r="AP36"/>
      <c r="AQ36"/>
      <c r="AR36"/>
      <c r="AS36"/>
      <c r="AT36"/>
      <c r="AU36"/>
      <c r="AV36"/>
      <c r="AW36"/>
      <c r="AX36"/>
      <c r="AY36"/>
      <c r="AZ36"/>
      <c r="BA36"/>
      <c r="BB36" s="14"/>
    </row>
    <row r="37" spans="1:54" x14ac:dyDescent="0.2">
      <c r="A37" s="1" t="str">
        <f>IF(A36&lt;'Project Information'!B$11,A36+1,"")</f>
        <v/>
      </c>
      <c r="B37" s="22">
        <v>0</v>
      </c>
      <c r="C37" s="22">
        <v>0</v>
      </c>
      <c r="D37" s="8">
        <f t="shared" si="0"/>
        <v>0</v>
      </c>
      <c r="G37" s="13"/>
      <c r="H37"/>
      <c r="I37"/>
      <c r="J37"/>
      <c r="K37"/>
      <c r="L37"/>
      <c r="M37"/>
      <c r="N37"/>
      <c r="O37"/>
      <c r="P37"/>
      <c r="Q37"/>
      <c r="R37"/>
      <c r="S37"/>
      <c r="T37"/>
      <c r="U37"/>
      <c r="V37"/>
      <c r="W37"/>
      <c r="X37"/>
      <c r="Y37"/>
      <c r="Z37"/>
      <c r="AA37"/>
      <c r="AB37"/>
      <c r="AC37"/>
      <c r="AD37"/>
      <c r="AE37"/>
      <c r="AF37"/>
      <c r="AG37"/>
      <c r="AH37"/>
      <c r="AI37"/>
      <c r="AJ37"/>
      <c r="AK37"/>
      <c r="AL37"/>
      <c r="AM37"/>
      <c r="AN37"/>
      <c r="AO37"/>
      <c r="AP37"/>
      <c r="AQ37"/>
      <c r="AR37"/>
      <c r="AS37"/>
      <c r="AT37"/>
      <c r="AU37"/>
      <c r="AV37"/>
      <c r="AW37"/>
      <c r="AX37"/>
      <c r="AY37"/>
      <c r="AZ37"/>
      <c r="BA37"/>
      <c r="BB37" s="14"/>
    </row>
    <row r="38" spans="1:54" x14ac:dyDescent="0.2">
      <c r="A38" s="31"/>
      <c r="B38" s="32"/>
      <c r="C38" s="32"/>
      <c r="D38" s="33"/>
      <c r="G38" s="13"/>
      <c r="H38"/>
      <c r="I38"/>
      <c r="J38"/>
      <c r="K38"/>
      <c r="L38"/>
      <c r="M38"/>
      <c r="N38"/>
      <c r="O38"/>
      <c r="P38"/>
      <c r="Q38"/>
      <c r="R38"/>
      <c r="S38"/>
      <c r="T38"/>
      <c r="U38"/>
      <c r="V38"/>
      <c r="W38"/>
      <c r="X38"/>
      <c r="Y38"/>
      <c r="Z38"/>
      <c r="AA38"/>
      <c r="AB38"/>
      <c r="AC38"/>
      <c r="AD38"/>
      <c r="AE38"/>
      <c r="AF38"/>
      <c r="AG38"/>
      <c r="AH38"/>
      <c r="AI38"/>
      <c r="AJ38"/>
      <c r="AK38"/>
      <c r="AL38"/>
      <c r="AM38"/>
      <c r="AN38"/>
      <c r="AO38"/>
      <c r="AP38"/>
      <c r="AQ38"/>
      <c r="AR38"/>
      <c r="AS38"/>
      <c r="AT38"/>
      <c r="AU38"/>
      <c r="AV38"/>
      <c r="AW38"/>
      <c r="AX38"/>
      <c r="AY38"/>
      <c r="AZ38"/>
      <c r="BA38"/>
      <c r="BB38" s="14"/>
    </row>
    <row r="39" spans="1:54" x14ac:dyDescent="0.2">
      <c r="B39" s="28"/>
      <c r="C39" s="28"/>
      <c r="D39" s="29"/>
      <c r="G39" s="13"/>
      <c r="H39"/>
      <c r="I39"/>
      <c r="J39"/>
      <c r="K39"/>
      <c r="L39"/>
      <c r="M39"/>
      <c r="N39"/>
      <c r="O39"/>
      <c r="P39"/>
      <c r="Q39"/>
      <c r="R39"/>
      <c r="S39"/>
      <c r="T39"/>
      <c r="U39"/>
      <c r="V39"/>
      <c r="W39"/>
      <c r="X39"/>
      <c r="Y39"/>
      <c r="Z39"/>
      <c r="AA39"/>
      <c r="AB39"/>
      <c r="AC39"/>
      <c r="AD39"/>
      <c r="AE39"/>
      <c r="AF39"/>
      <c r="AG39"/>
      <c r="AH39"/>
      <c r="AI39"/>
      <c r="AJ39"/>
      <c r="AK39"/>
      <c r="AL39"/>
      <c r="AM39"/>
      <c r="AN39"/>
      <c r="AO39"/>
      <c r="AP39"/>
      <c r="AQ39"/>
      <c r="AR39"/>
      <c r="AS39"/>
      <c r="AT39"/>
      <c r="AU39"/>
      <c r="AV39"/>
      <c r="AW39"/>
      <c r="AX39"/>
      <c r="AY39"/>
      <c r="AZ39"/>
      <c r="BA39"/>
      <c r="BB39" s="14"/>
    </row>
    <row r="40" spans="1:54" x14ac:dyDescent="0.2">
      <c r="B40" s="28"/>
      <c r="C40" s="28"/>
      <c r="D40" s="29"/>
      <c r="G40" s="13"/>
      <c r="H40"/>
      <c r="I40"/>
      <c r="J40"/>
      <c r="K40"/>
      <c r="L40"/>
      <c r="M40"/>
      <c r="N40"/>
      <c r="O40"/>
      <c r="P40"/>
      <c r="Q40"/>
      <c r="R40"/>
      <c r="S40"/>
      <c r="T40"/>
      <c r="U40"/>
      <c r="V40"/>
      <c r="W40"/>
      <c r="X40"/>
      <c r="Y40"/>
      <c r="Z40"/>
      <c r="AA40"/>
      <c r="AB40"/>
      <c r="AC40"/>
      <c r="AD40"/>
      <c r="AE40"/>
      <c r="AF40"/>
      <c r="AG40"/>
      <c r="AH40"/>
      <c r="AI40"/>
      <c r="AJ40"/>
      <c r="AK40"/>
      <c r="AL40"/>
      <c r="AM40"/>
      <c r="AN40"/>
      <c r="AO40"/>
      <c r="AP40"/>
      <c r="AQ40"/>
      <c r="AR40"/>
      <c r="AS40"/>
      <c r="AT40"/>
      <c r="AU40"/>
      <c r="AV40"/>
      <c r="AW40"/>
      <c r="AX40"/>
      <c r="AY40"/>
      <c r="AZ40"/>
      <c r="BA40"/>
      <c r="BB40" s="14"/>
    </row>
    <row r="41" spans="1:54" x14ac:dyDescent="0.2">
      <c r="B41" s="28"/>
      <c r="C41" s="28"/>
      <c r="D41" s="29"/>
      <c r="G41" s="13"/>
      <c r="H41"/>
      <c r="I41"/>
      <c r="J41"/>
      <c r="K41"/>
      <c r="L41"/>
      <c r="M41"/>
      <c r="N41"/>
      <c r="O41"/>
      <c r="P41"/>
      <c r="Q41"/>
      <c r="R41"/>
      <c r="S41"/>
      <c r="T41"/>
      <c r="U41"/>
      <c r="V41"/>
      <c r="W41"/>
      <c r="X41"/>
      <c r="Y41"/>
      <c r="Z41"/>
      <c r="AA41"/>
      <c r="AB41"/>
      <c r="AC41"/>
      <c r="AD41"/>
      <c r="AE41"/>
      <c r="AF41"/>
      <c r="AG41"/>
      <c r="AH41"/>
      <c r="AI41"/>
      <c r="AJ41"/>
      <c r="AK41"/>
      <c r="AL41"/>
      <c r="AM41"/>
      <c r="AN41"/>
      <c r="AO41"/>
      <c r="AP41"/>
      <c r="AQ41"/>
      <c r="AR41"/>
      <c r="AS41"/>
      <c r="AT41"/>
      <c r="AU41"/>
      <c r="AV41"/>
      <c r="AW41"/>
      <c r="AX41"/>
      <c r="AY41"/>
      <c r="AZ41"/>
      <c r="BA41"/>
      <c r="BB41" s="14"/>
    </row>
    <row r="42" spans="1:54" x14ac:dyDescent="0.2">
      <c r="B42" s="28"/>
      <c r="C42" s="28"/>
      <c r="D42" s="29"/>
      <c r="G42" s="13"/>
      <c r="H42"/>
      <c r="I42"/>
      <c r="J42"/>
      <c r="K42"/>
      <c r="L42"/>
      <c r="M42"/>
      <c r="N42"/>
      <c r="O42"/>
      <c r="P42"/>
      <c r="Q42"/>
      <c r="R42"/>
      <c r="S42"/>
      <c r="T42"/>
      <c r="U42"/>
      <c r="V42"/>
      <c r="W42"/>
      <c r="X42"/>
      <c r="Y42"/>
      <c r="Z42"/>
      <c r="AA42"/>
      <c r="AB42"/>
      <c r="AC42"/>
      <c r="AD42"/>
      <c r="AE42"/>
      <c r="AF42"/>
      <c r="AG42"/>
      <c r="AH42"/>
      <c r="AI42"/>
      <c r="AJ42"/>
      <c r="AK42"/>
      <c r="AL42"/>
      <c r="AM42"/>
      <c r="AN42"/>
      <c r="AO42"/>
      <c r="AP42"/>
      <c r="AQ42"/>
      <c r="AR42"/>
      <c r="AS42"/>
      <c r="AT42"/>
      <c r="AU42"/>
      <c r="AV42"/>
      <c r="AW42"/>
      <c r="AX42"/>
      <c r="AY42"/>
      <c r="AZ42"/>
      <c r="BA42"/>
      <c r="BB42" s="14"/>
    </row>
    <row r="43" spans="1:54" x14ac:dyDescent="0.2">
      <c r="B43" s="28"/>
      <c r="C43" s="28"/>
      <c r="D43" s="29"/>
      <c r="G43" s="13"/>
      <c r="H43"/>
      <c r="I43"/>
      <c r="J43"/>
      <c r="K43"/>
      <c r="L43"/>
      <c r="M43"/>
      <c r="N43"/>
      <c r="O43"/>
      <c r="P43"/>
      <c r="Q43"/>
      <c r="R43"/>
      <c r="S43"/>
      <c r="T43"/>
      <c r="U43"/>
      <c r="V43"/>
      <c r="W43"/>
      <c r="X43"/>
      <c r="Y43"/>
      <c r="Z43"/>
      <c r="AA43"/>
      <c r="AB43"/>
      <c r="AC43"/>
      <c r="AD43"/>
      <c r="AE43"/>
      <c r="AF43"/>
      <c r="AG43"/>
      <c r="AH43"/>
      <c r="AI43"/>
      <c r="AJ43"/>
      <c r="AK43"/>
      <c r="AL43"/>
      <c r="AM43"/>
      <c r="AN43"/>
      <c r="AO43"/>
      <c r="AP43"/>
      <c r="AQ43"/>
      <c r="AR43"/>
      <c r="AS43"/>
      <c r="AT43"/>
      <c r="AU43"/>
      <c r="AV43"/>
      <c r="AW43"/>
      <c r="AX43"/>
      <c r="AY43"/>
      <c r="AZ43"/>
      <c r="BA43"/>
      <c r="BB43" s="14"/>
    </row>
    <row r="44" spans="1:54" x14ac:dyDescent="0.2">
      <c r="B44" s="28"/>
      <c r="C44" s="28"/>
      <c r="D44" s="29"/>
      <c r="G44" s="13"/>
      <c r="H44"/>
      <c r="I44"/>
      <c r="J44"/>
      <c r="K44"/>
      <c r="L44"/>
      <c r="M44"/>
      <c r="N44"/>
      <c r="O44"/>
      <c r="P44"/>
      <c r="Q44"/>
      <c r="R44"/>
      <c r="S44"/>
      <c r="T44"/>
      <c r="U44"/>
      <c r="V44"/>
      <c r="W44"/>
      <c r="X44"/>
      <c r="Y44"/>
      <c r="Z44"/>
      <c r="AA44"/>
      <c r="AB44"/>
      <c r="AC44"/>
      <c r="AD44"/>
      <c r="AE44"/>
      <c r="AF44"/>
      <c r="AG44"/>
      <c r="AH44"/>
      <c r="AI44"/>
      <c r="AJ44"/>
      <c r="AK44"/>
      <c r="AL44"/>
      <c r="AM44"/>
      <c r="AN44"/>
      <c r="AO44"/>
      <c r="AP44"/>
      <c r="AQ44"/>
      <c r="AR44"/>
      <c r="AS44"/>
      <c r="AT44"/>
      <c r="AU44"/>
      <c r="AV44"/>
      <c r="AW44"/>
      <c r="AX44"/>
      <c r="AY44"/>
      <c r="AZ44"/>
      <c r="BA44"/>
      <c r="BB44" s="14"/>
    </row>
    <row r="45" spans="1:54" x14ac:dyDescent="0.2">
      <c r="B45" s="28"/>
      <c r="C45" s="28"/>
      <c r="D45" s="29"/>
      <c r="G45" s="13"/>
      <c r="H45"/>
      <c r="I45"/>
      <c r="J45"/>
      <c r="K45"/>
      <c r="L45"/>
      <c r="M45"/>
      <c r="N45"/>
      <c r="O45"/>
      <c r="P45"/>
      <c r="Q45"/>
      <c r="R45"/>
      <c r="S45"/>
      <c r="T45"/>
      <c r="U45"/>
      <c r="V45"/>
      <c r="W45"/>
      <c r="X45"/>
      <c r="Y45"/>
      <c r="Z45"/>
      <c r="AA45"/>
      <c r="AB45"/>
      <c r="AC45"/>
      <c r="AD45"/>
      <c r="AE45"/>
      <c r="AF45"/>
      <c r="AG45"/>
      <c r="AH45"/>
      <c r="AI45"/>
      <c r="AJ45"/>
      <c r="AK45"/>
      <c r="AL45"/>
      <c r="AM45"/>
      <c r="AN45"/>
      <c r="AO45"/>
      <c r="AP45"/>
      <c r="AQ45"/>
      <c r="AR45"/>
      <c r="AS45"/>
      <c r="AT45"/>
      <c r="AU45"/>
      <c r="AV45"/>
      <c r="AW45"/>
      <c r="AX45"/>
      <c r="AY45"/>
      <c r="AZ45"/>
      <c r="BA45"/>
      <c r="BB45" s="14"/>
    </row>
    <row r="46" spans="1:54" x14ac:dyDescent="0.2">
      <c r="B46" s="28"/>
      <c r="C46" s="28"/>
      <c r="D46" s="29"/>
      <c r="G46" s="13"/>
      <c r="H46"/>
      <c r="I46"/>
      <c r="J46"/>
      <c r="K46"/>
      <c r="L46"/>
      <c r="M46"/>
      <c r="N46"/>
      <c r="O46"/>
      <c r="P46"/>
      <c r="Q46"/>
      <c r="R46"/>
      <c r="S46"/>
      <c r="T46"/>
      <c r="U46"/>
      <c r="V46"/>
      <c r="W46"/>
      <c r="X46"/>
      <c r="Y46"/>
      <c r="Z46"/>
      <c r="AA46"/>
      <c r="AB46"/>
      <c r="AC46"/>
      <c r="AD46"/>
      <c r="AE46"/>
      <c r="AF46"/>
      <c r="AG46"/>
      <c r="AH46"/>
      <c r="AI46"/>
      <c r="AJ46"/>
      <c r="AK46"/>
      <c r="AL46"/>
      <c r="AM46"/>
      <c r="AN46"/>
      <c r="AO46"/>
      <c r="AP46"/>
      <c r="AQ46"/>
      <c r="AR46"/>
      <c r="AS46"/>
      <c r="AT46"/>
      <c r="AU46"/>
      <c r="AV46"/>
      <c r="AW46"/>
      <c r="AX46"/>
      <c r="AY46"/>
      <c r="AZ46"/>
      <c r="BA46"/>
      <c r="BB46" s="14"/>
    </row>
    <row r="47" spans="1:54" x14ac:dyDescent="0.2">
      <c r="B47" s="28"/>
      <c r="C47" s="28"/>
      <c r="D47" s="29"/>
      <c r="G47" s="13"/>
      <c r="H47"/>
      <c r="I47"/>
      <c r="J47"/>
      <c r="K47"/>
      <c r="L47"/>
      <c r="M47"/>
      <c r="N47"/>
      <c r="O47"/>
      <c r="P47"/>
      <c r="Q47"/>
      <c r="R47"/>
      <c r="S47"/>
      <c r="T47"/>
      <c r="U47"/>
      <c r="V47"/>
      <c r="W47"/>
      <c r="X47"/>
      <c r="Y47"/>
      <c r="Z47"/>
      <c r="AA47"/>
      <c r="AB47"/>
      <c r="AC47"/>
      <c r="AD47"/>
      <c r="AE47"/>
      <c r="AF47"/>
      <c r="AG47"/>
      <c r="AH47"/>
      <c r="AI47"/>
      <c r="AJ47"/>
      <c r="AK47"/>
      <c r="AL47"/>
      <c r="AM47"/>
      <c r="AN47"/>
      <c r="AO47"/>
      <c r="AP47"/>
      <c r="AQ47"/>
      <c r="AR47"/>
      <c r="AS47"/>
      <c r="AT47"/>
      <c r="AU47"/>
      <c r="AV47"/>
      <c r="AW47"/>
      <c r="AX47"/>
      <c r="AY47"/>
      <c r="AZ47"/>
      <c r="BA47"/>
      <c r="BB47" s="14"/>
    </row>
    <row r="48" spans="1:54" x14ac:dyDescent="0.2">
      <c r="G48" s="13"/>
      <c r="H48"/>
      <c r="I48"/>
      <c r="J48"/>
      <c r="K48"/>
      <c r="L48"/>
      <c r="M48"/>
      <c r="N48"/>
      <c r="O48"/>
      <c r="P48"/>
      <c r="Q48"/>
      <c r="R48"/>
      <c r="S48"/>
      <c r="T48"/>
      <c r="U48"/>
      <c r="V48"/>
      <c r="W48"/>
      <c r="X48"/>
      <c r="Y48"/>
      <c r="Z48"/>
      <c r="AA48"/>
      <c r="AB48"/>
      <c r="AC48"/>
      <c r="AD48"/>
      <c r="AE48"/>
      <c r="AF48"/>
      <c r="AG48"/>
      <c r="AH48"/>
      <c r="AI48"/>
      <c r="AJ48"/>
      <c r="AK48"/>
      <c r="AL48"/>
      <c r="AM48"/>
      <c r="AN48"/>
      <c r="AO48"/>
      <c r="AP48"/>
      <c r="AQ48"/>
      <c r="AR48"/>
      <c r="AS48"/>
      <c r="AT48"/>
      <c r="AU48"/>
      <c r="AV48"/>
      <c r="AW48"/>
      <c r="AX48"/>
      <c r="AY48"/>
      <c r="AZ48"/>
      <c r="BA48"/>
      <c r="BB48" s="14"/>
    </row>
    <row r="49" spans="7:54" x14ac:dyDescent="0.2">
      <c r="G49" s="13"/>
      <c r="H49"/>
      <c r="I49"/>
      <c r="J49"/>
      <c r="K49"/>
      <c r="L49"/>
      <c r="M49"/>
      <c r="N49"/>
      <c r="O49"/>
      <c r="P49"/>
      <c r="Q49"/>
      <c r="R49"/>
      <c r="S49"/>
      <c r="T49"/>
      <c r="U49"/>
      <c r="V49"/>
      <c r="W49"/>
      <c r="X49"/>
      <c r="Y49"/>
      <c r="Z49"/>
      <c r="AA49"/>
      <c r="AB49"/>
      <c r="AC49"/>
      <c r="AD49"/>
      <c r="AE49"/>
      <c r="AF49"/>
      <c r="AG49"/>
      <c r="AH49"/>
      <c r="AI49"/>
      <c r="AJ49"/>
      <c r="AK49"/>
      <c r="AL49"/>
      <c r="AM49"/>
      <c r="AN49"/>
      <c r="AO49"/>
      <c r="AP49"/>
      <c r="AQ49"/>
      <c r="AR49"/>
      <c r="AS49"/>
      <c r="AT49"/>
      <c r="AU49"/>
      <c r="AV49"/>
      <c r="AW49"/>
      <c r="AX49"/>
      <c r="AY49"/>
      <c r="AZ49"/>
      <c r="BA49"/>
      <c r="BB49" s="14"/>
    </row>
    <row r="50" spans="7:54" x14ac:dyDescent="0.2">
      <c r="G50" s="13"/>
      <c r="H50"/>
      <c r="I50"/>
      <c r="J50"/>
      <c r="K50"/>
      <c r="L50"/>
      <c r="M50"/>
      <c r="N50"/>
      <c r="O50"/>
      <c r="P50"/>
      <c r="Q50"/>
      <c r="R50"/>
      <c r="S50"/>
      <c r="T50"/>
      <c r="U50"/>
      <c r="V50"/>
      <c r="W50"/>
      <c r="X50"/>
      <c r="Y50"/>
      <c r="Z50"/>
      <c r="AA50"/>
      <c r="AB50"/>
      <c r="AC50"/>
      <c r="AD50"/>
      <c r="AE50"/>
      <c r="AF50"/>
      <c r="AG50"/>
      <c r="AH50"/>
      <c r="AI50"/>
      <c r="AJ50"/>
      <c r="AK50"/>
      <c r="AL50"/>
      <c r="AM50"/>
      <c r="AN50"/>
      <c r="AO50"/>
      <c r="AP50"/>
      <c r="AQ50"/>
      <c r="AR50"/>
      <c r="AS50"/>
      <c r="AT50"/>
      <c r="AU50"/>
      <c r="AV50"/>
      <c r="AW50"/>
      <c r="AX50"/>
      <c r="AY50"/>
      <c r="AZ50"/>
      <c r="BA50"/>
      <c r="BB50" s="14"/>
    </row>
    <row r="51" spans="7:54" x14ac:dyDescent="0.2">
      <c r="G51" s="13"/>
      <c r="H51"/>
      <c r="I51"/>
      <c r="J51"/>
      <c r="K51"/>
      <c r="L51"/>
      <c r="M51"/>
      <c r="N51"/>
      <c r="O51"/>
      <c r="P51"/>
      <c r="Q51"/>
      <c r="R51"/>
      <c r="S51"/>
      <c r="T51"/>
      <c r="U51"/>
      <c r="V51"/>
      <c r="W51"/>
      <c r="X51"/>
      <c r="Y51"/>
      <c r="Z51"/>
      <c r="AA51"/>
      <c r="AB51"/>
      <c r="AC51"/>
      <c r="AD51"/>
      <c r="AE51"/>
      <c r="AF51"/>
      <c r="AG51"/>
      <c r="AH51"/>
      <c r="AI51"/>
      <c r="AJ51"/>
      <c r="AK51"/>
      <c r="AL51"/>
      <c r="AM51"/>
      <c r="AN51"/>
      <c r="AO51"/>
      <c r="AP51"/>
      <c r="AQ51"/>
      <c r="AR51"/>
      <c r="AS51"/>
      <c r="AT51"/>
      <c r="AU51"/>
      <c r="AV51"/>
      <c r="AW51"/>
      <c r="AX51"/>
      <c r="AY51"/>
      <c r="AZ51"/>
      <c r="BA51"/>
      <c r="BB51" s="14"/>
    </row>
    <row r="52" spans="7:54" x14ac:dyDescent="0.2">
      <c r="G52" s="13"/>
      <c r="H52"/>
      <c r="I52"/>
      <c r="J52"/>
      <c r="K52"/>
      <c r="L52"/>
      <c r="M52"/>
      <c r="N52"/>
      <c r="O52"/>
      <c r="P52"/>
      <c r="Q52"/>
      <c r="R52"/>
      <c r="S52"/>
      <c r="T52"/>
      <c r="U52"/>
      <c r="V52"/>
      <c r="W52"/>
      <c r="X52"/>
      <c r="Y52"/>
      <c r="Z52"/>
      <c r="AA52"/>
      <c r="AB52"/>
      <c r="AC52"/>
      <c r="AD52"/>
      <c r="AE52"/>
      <c r="AF52"/>
      <c r="AG52"/>
      <c r="AH52"/>
      <c r="AI52"/>
      <c r="AJ52"/>
      <c r="AK52"/>
      <c r="AL52"/>
      <c r="AM52"/>
      <c r="AN52"/>
      <c r="AO52"/>
      <c r="AP52"/>
      <c r="AQ52"/>
      <c r="AR52"/>
      <c r="AS52"/>
      <c r="AT52"/>
      <c r="AU52"/>
      <c r="AV52"/>
      <c r="AW52"/>
      <c r="AX52"/>
      <c r="AY52"/>
      <c r="AZ52"/>
      <c r="BA52"/>
      <c r="BB52" s="14"/>
    </row>
    <row r="53" spans="7:54" x14ac:dyDescent="0.2">
      <c r="G53" s="13"/>
      <c r="H53"/>
      <c r="I53"/>
      <c r="J53"/>
      <c r="K53"/>
      <c r="L53"/>
      <c r="M53"/>
      <c r="N53"/>
      <c r="O53"/>
      <c r="P53"/>
      <c r="Q53"/>
      <c r="R53"/>
      <c r="S53"/>
      <c r="T53"/>
      <c r="U53"/>
      <c r="V53"/>
      <c r="W53"/>
      <c r="X53"/>
      <c r="Y53"/>
      <c r="Z53"/>
      <c r="AA53"/>
      <c r="AB53"/>
      <c r="AC53"/>
      <c r="AD53"/>
      <c r="AE53"/>
      <c r="AF53"/>
      <c r="AG53"/>
      <c r="AH53"/>
      <c r="AI53"/>
      <c r="AJ53"/>
      <c r="AK53"/>
      <c r="AL53"/>
      <c r="AM53"/>
      <c r="AN53"/>
      <c r="AO53"/>
      <c r="AP53"/>
      <c r="AQ53"/>
      <c r="AR53"/>
      <c r="AS53"/>
      <c r="AT53"/>
      <c r="AU53"/>
      <c r="AV53"/>
      <c r="AW53"/>
      <c r="AX53"/>
      <c r="AY53"/>
      <c r="AZ53"/>
      <c r="BA53"/>
      <c r="BB53" s="14"/>
    </row>
    <row r="54" spans="7:54" x14ac:dyDescent="0.2">
      <c r="G54" s="13"/>
      <c r="H54"/>
      <c r="I54"/>
      <c r="J54"/>
      <c r="K54"/>
      <c r="L54"/>
      <c r="M54"/>
      <c r="N54"/>
      <c r="O54"/>
      <c r="P54"/>
      <c r="Q54"/>
      <c r="R54"/>
      <c r="S54"/>
      <c r="T54"/>
      <c r="U54"/>
      <c r="V54"/>
      <c r="W54"/>
      <c r="X54"/>
      <c r="Y54"/>
      <c r="Z54"/>
      <c r="AA54"/>
      <c r="AB54"/>
      <c r="AC54"/>
      <c r="AD54"/>
      <c r="AE54"/>
      <c r="AF54"/>
      <c r="AG54"/>
      <c r="AH54"/>
      <c r="AI54"/>
      <c r="AJ54"/>
      <c r="AK54"/>
      <c r="AL54"/>
      <c r="AM54"/>
      <c r="AN54"/>
      <c r="AO54"/>
      <c r="AP54"/>
      <c r="AQ54"/>
      <c r="AR54"/>
      <c r="AS54"/>
      <c r="AT54"/>
      <c r="AU54"/>
      <c r="AV54"/>
      <c r="AW54"/>
      <c r="AX54"/>
      <c r="AY54"/>
      <c r="AZ54"/>
      <c r="BA54"/>
      <c r="BB54" s="14"/>
    </row>
    <row r="55" spans="7:54" x14ac:dyDescent="0.2">
      <c r="G55" s="13"/>
      <c r="H55"/>
      <c r="I55"/>
      <c r="J55"/>
      <c r="K55"/>
      <c r="L55"/>
      <c r="M55"/>
      <c r="N55"/>
      <c r="O55"/>
      <c r="P55"/>
      <c r="Q55"/>
      <c r="R55"/>
      <c r="S55"/>
      <c r="T55"/>
      <c r="U55"/>
      <c r="V55"/>
      <c r="W55"/>
      <c r="X55"/>
      <c r="Y55"/>
      <c r="Z55"/>
      <c r="AA55"/>
      <c r="AB55"/>
      <c r="AC55"/>
      <c r="AD55"/>
      <c r="AE55"/>
      <c r="AF55"/>
      <c r="AG55"/>
      <c r="AH55"/>
      <c r="AI55"/>
      <c r="AJ55"/>
      <c r="AK55"/>
      <c r="AL55"/>
      <c r="AM55"/>
      <c r="AN55"/>
      <c r="AO55"/>
      <c r="AP55"/>
      <c r="AQ55"/>
      <c r="AR55"/>
      <c r="AS55"/>
      <c r="AT55"/>
      <c r="AU55"/>
      <c r="AV55"/>
      <c r="AW55"/>
      <c r="AX55"/>
      <c r="AY55"/>
      <c r="AZ55"/>
      <c r="BA55"/>
      <c r="BB55" s="14"/>
    </row>
    <row r="56" spans="7:54" x14ac:dyDescent="0.2">
      <c r="G56" s="13"/>
      <c r="H56"/>
      <c r="I56"/>
      <c r="J56"/>
      <c r="K56"/>
      <c r="L56"/>
      <c r="M56"/>
      <c r="N56"/>
      <c r="O56"/>
      <c r="P56"/>
      <c r="Q56"/>
      <c r="R56"/>
      <c r="S56"/>
      <c r="T56"/>
      <c r="U56"/>
      <c r="V56"/>
      <c r="W56"/>
      <c r="X56"/>
      <c r="Y56"/>
      <c r="Z56"/>
      <c r="AA56"/>
      <c r="AB56"/>
      <c r="AC56"/>
      <c r="AD56"/>
      <c r="AE56"/>
      <c r="AF56"/>
      <c r="AG56"/>
      <c r="AH56"/>
      <c r="AI56"/>
      <c r="AJ56"/>
      <c r="AK56"/>
      <c r="AL56"/>
      <c r="AM56"/>
      <c r="AN56"/>
      <c r="AO56"/>
      <c r="AP56"/>
      <c r="AQ56"/>
      <c r="AR56"/>
      <c r="AS56"/>
      <c r="AT56"/>
      <c r="AU56"/>
      <c r="AV56"/>
      <c r="AW56"/>
      <c r="AX56"/>
      <c r="AY56"/>
      <c r="AZ56"/>
      <c r="BA56"/>
      <c r="BB56" s="14"/>
    </row>
    <row r="57" spans="7:54" x14ac:dyDescent="0.2">
      <c r="G57" s="13"/>
      <c r="H57"/>
      <c r="I57"/>
      <c r="J57"/>
      <c r="K57"/>
      <c r="L57"/>
      <c r="M57"/>
      <c r="N57"/>
      <c r="O57"/>
      <c r="P57"/>
      <c r="Q57"/>
      <c r="R57"/>
      <c r="S57"/>
      <c r="T57"/>
      <c r="U57"/>
      <c r="V57"/>
      <c r="W57"/>
      <c r="X57"/>
      <c r="Y57"/>
      <c r="Z57"/>
      <c r="AA57"/>
      <c r="AB57"/>
      <c r="AC57"/>
      <c r="AD57"/>
      <c r="AE57"/>
      <c r="AF57"/>
      <c r="AG57"/>
      <c r="AH57"/>
      <c r="AI57"/>
      <c r="AJ57"/>
      <c r="AK57"/>
      <c r="AL57"/>
      <c r="AM57"/>
      <c r="AN57"/>
      <c r="AO57"/>
      <c r="AP57"/>
      <c r="AQ57"/>
      <c r="AR57"/>
      <c r="AS57"/>
      <c r="AT57"/>
      <c r="AU57"/>
      <c r="AV57"/>
      <c r="AW57"/>
      <c r="AX57"/>
      <c r="AY57"/>
      <c r="AZ57"/>
      <c r="BA57"/>
      <c r="BB57" s="14"/>
    </row>
    <row r="58" spans="7:54" x14ac:dyDescent="0.2">
      <c r="G58" s="13"/>
      <c r="H58"/>
      <c r="I58"/>
      <c r="J58"/>
      <c r="K58"/>
      <c r="L58"/>
      <c r="M58"/>
      <c r="N58"/>
      <c r="O58"/>
      <c r="P58"/>
      <c r="Q58"/>
      <c r="R58"/>
      <c r="S58"/>
      <c r="T58"/>
      <c r="U58"/>
      <c r="V58"/>
      <c r="W58"/>
      <c r="X58"/>
      <c r="Y58"/>
      <c r="Z58"/>
      <c r="AA58"/>
      <c r="AB58"/>
      <c r="AC58"/>
      <c r="AD58"/>
      <c r="AE58"/>
      <c r="AF58"/>
      <c r="AG58"/>
      <c r="AH58"/>
      <c r="AI58"/>
      <c r="AJ58"/>
      <c r="AK58"/>
      <c r="AL58"/>
      <c r="AM58"/>
      <c r="AN58"/>
      <c r="AO58"/>
      <c r="AP58"/>
      <c r="AQ58"/>
      <c r="AR58"/>
      <c r="AS58"/>
      <c r="AT58"/>
      <c r="AU58"/>
      <c r="AV58"/>
      <c r="AW58"/>
      <c r="AX58"/>
      <c r="AY58"/>
      <c r="AZ58"/>
      <c r="BA58"/>
      <c r="BB58" s="14"/>
    </row>
    <row r="59" spans="7:54" x14ac:dyDescent="0.2">
      <c r="G59" s="13"/>
      <c r="H59"/>
      <c r="I59"/>
      <c r="J59"/>
      <c r="K59"/>
      <c r="L59"/>
      <c r="M59"/>
      <c r="N59"/>
      <c r="O59"/>
      <c r="P59"/>
      <c r="Q59"/>
      <c r="R59"/>
      <c r="S59"/>
      <c r="T59"/>
      <c r="U59"/>
      <c r="V59"/>
      <c r="W59"/>
      <c r="X59"/>
      <c r="Y59"/>
      <c r="Z59"/>
      <c r="AA59"/>
      <c r="AB59"/>
      <c r="AC59"/>
      <c r="AD59"/>
      <c r="AE59"/>
      <c r="AF59"/>
      <c r="AG59"/>
      <c r="AH59"/>
      <c r="AI59"/>
      <c r="AJ59"/>
      <c r="AK59"/>
      <c r="AL59"/>
      <c r="AM59"/>
      <c r="AN59"/>
      <c r="AO59"/>
      <c r="AP59"/>
      <c r="AQ59"/>
      <c r="AR59"/>
      <c r="AS59"/>
      <c r="AT59"/>
      <c r="AU59"/>
      <c r="AV59"/>
      <c r="AW59"/>
      <c r="AX59"/>
      <c r="AY59"/>
      <c r="AZ59"/>
      <c r="BA59"/>
      <c r="BB59" s="14"/>
    </row>
    <row r="60" spans="7:54" x14ac:dyDescent="0.2">
      <c r="G60" s="13"/>
      <c r="H60"/>
      <c r="I60"/>
      <c r="J60"/>
      <c r="K60"/>
      <c r="L60"/>
      <c r="M60"/>
      <c r="N60"/>
      <c r="O60"/>
      <c r="P60"/>
      <c r="Q60"/>
      <c r="R60"/>
      <c r="S60"/>
      <c r="T60"/>
      <c r="U60"/>
      <c r="V60"/>
      <c r="W60"/>
      <c r="X60"/>
      <c r="Y60"/>
      <c r="Z60"/>
      <c r="AA60"/>
      <c r="AB60"/>
      <c r="AC60"/>
      <c r="AD60"/>
      <c r="AE60"/>
      <c r="AF60"/>
      <c r="AG60"/>
      <c r="AH60"/>
      <c r="AI60"/>
      <c r="AJ60"/>
      <c r="AK60"/>
      <c r="AL60"/>
      <c r="AM60"/>
      <c r="AN60"/>
      <c r="AO60"/>
      <c r="AP60"/>
      <c r="AQ60"/>
      <c r="AR60"/>
      <c r="AS60"/>
      <c r="AT60"/>
      <c r="AU60"/>
      <c r="AV60"/>
      <c r="AW60"/>
      <c r="AX60"/>
      <c r="AY60"/>
      <c r="AZ60"/>
      <c r="BA60"/>
      <c r="BB60" s="14"/>
    </row>
    <row r="61" spans="7:54" x14ac:dyDescent="0.2">
      <c r="G61" s="13"/>
      <c r="H61"/>
      <c r="I61"/>
      <c r="J61"/>
      <c r="K61"/>
      <c r="L61"/>
      <c r="M61"/>
      <c r="N61"/>
      <c r="O61"/>
      <c r="P61"/>
      <c r="Q61"/>
      <c r="R61"/>
      <c r="S61"/>
      <c r="T61"/>
      <c r="U61"/>
      <c r="V61"/>
      <c r="W61"/>
      <c r="X61"/>
      <c r="Y61"/>
      <c r="Z61"/>
      <c r="AA61"/>
      <c r="AB61"/>
      <c r="AC61"/>
      <c r="AD61"/>
      <c r="AE61"/>
      <c r="AF61"/>
      <c r="AG61"/>
      <c r="AH61"/>
      <c r="AI61"/>
      <c r="AJ61"/>
      <c r="AK61"/>
      <c r="AL61"/>
      <c r="AM61"/>
      <c r="AN61"/>
      <c r="AO61"/>
      <c r="AP61"/>
      <c r="AQ61"/>
      <c r="AR61"/>
      <c r="AS61"/>
      <c r="AT61"/>
      <c r="AU61"/>
      <c r="AV61"/>
      <c r="AW61"/>
      <c r="AX61"/>
      <c r="AY61"/>
      <c r="AZ61"/>
      <c r="BA61"/>
      <c r="BB61" s="14"/>
    </row>
    <row r="62" spans="7:54" x14ac:dyDescent="0.2">
      <c r="G62" s="13"/>
      <c r="H62"/>
      <c r="I62"/>
      <c r="J62"/>
      <c r="K62"/>
      <c r="L62"/>
      <c r="M62"/>
      <c r="N62"/>
      <c r="O62"/>
      <c r="P62"/>
      <c r="Q62"/>
      <c r="R62"/>
      <c r="S62"/>
      <c r="T62"/>
      <c r="U62"/>
      <c r="V62"/>
      <c r="W62"/>
      <c r="X62"/>
      <c r="Y62"/>
      <c r="Z62"/>
      <c r="AA62"/>
      <c r="AB62"/>
      <c r="AC62"/>
      <c r="AD62"/>
      <c r="AE62"/>
      <c r="AF62"/>
      <c r="AG62"/>
      <c r="AH62"/>
      <c r="AI62"/>
      <c r="AJ62"/>
      <c r="AK62"/>
      <c r="AL62"/>
      <c r="AM62"/>
      <c r="AN62"/>
      <c r="AO62"/>
      <c r="AP62"/>
      <c r="AQ62"/>
      <c r="AR62"/>
      <c r="AS62"/>
      <c r="AT62"/>
      <c r="AU62"/>
      <c r="AV62"/>
      <c r="AW62"/>
      <c r="AX62"/>
      <c r="AY62"/>
      <c r="AZ62"/>
      <c r="BA62"/>
      <c r="BB62" s="14"/>
    </row>
    <row r="63" spans="7:54" x14ac:dyDescent="0.2">
      <c r="G63" s="13"/>
      <c r="H63"/>
      <c r="I63"/>
      <c r="J63"/>
      <c r="K63"/>
      <c r="L63"/>
      <c r="M63"/>
      <c r="N63"/>
      <c r="O63"/>
      <c r="P63"/>
      <c r="Q63"/>
      <c r="R63"/>
      <c r="S63"/>
      <c r="T63"/>
      <c r="U63"/>
      <c r="V63"/>
      <c r="W63"/>
      <c r="X63"/>
      <c r="Y63"/>
      <c r="Z63"/>
      <c r="AA63"/>
      <c r="AB63"/>
      <c r="AC63"/>
      <c r="AD63"/>
      <c r="AE63"/>
      <c r="AF63"/>
      <c r="AG63"/>
      <c r="AH63"/>
      <c r="AI63"/>
      <c r="AJ63"/>
      <c r="AK63"/>
      <c r="AL63"/>
      <c r="AM63"/>
      <c r="AN63"/>
      <c r="AO63"/>
      <c r="AP63"/>
      <c r="AQ63"/>
      <c r="AR63"/>
      <c r="AS63"/>
      <c r="AT63"/>
      <c r="AU63"/>
      <c r="AV63"/>
      <c r="AW63"/>
      <c r="AX63"/>
      <c r="AY63"/>
      <c r="AZ63"/>
      <c r="BA63"/>
      <c r="BB63" s="14"/>
    </row>
    <row r="64" spans="7:54" x14ac:dyDescent="0.2">
      <c r="G64" s="13"/>
      <c r="H64"/>
      <c r="I64"/>
      <c r="J64"/>
      <c r="K64"/>
      <c r="L64"/>
      <c r="M64"/>
      <c r="N64"/>
      <c r="O64"/>
      <c r="P64"/>
      <c r="Q64"/>
      <c r="R64"/>
      <c r="S64"/>
      <c r="T64"/>
      <c r="U64"/>
      <c r="V64"/>
      <c r="W64"/>
      <c r="X64"/>
      <c r="Y64"/>
      <c r="Z64"/>
      <c r="AA64"/>
      <c r="AB64"/>
      <c r="AC64"/>
      <c r="AD64"/>
      <c r="AE64"/>
      <c r="AF64"/>
      <c r="AG64"/>
      <c r="AH64"/>
      <c r="AI64"/>
      <c r="AJ64"/>
      <c r="AK64"/>
      <c r="AL64"/>
      <c r="AM64"/>
      <c r="AN64"/>
      <c r="AO64"/>
      <c r="AP64"/>
      <c r="AQ64"/>
      <c r="AR64"/>
      <c r="AS64"/>
      <c r="AT64"/>
      <c r="AU64"/>
      <c r="AV64"/>
      <c r="AW64"/>
      <c r="AX64"/>
      <c r="AY64"/>
      <c r="AZ64"/>
      <c r="BA64"/>
      <c r="BB64" s="14"/>
    </row>
    <row r="65" spans="7:54" x14ac:dyDescent="0.2">
      <c r="G65" s="13"/>
      <c r="H65"/>
      <c r="I65"/>
      <c r="J65"/>
      <c r="K65"/>
      <c r="L65"/>
      <c r="M65"/>
      <c r="N65"/>
      <c r="O65"/>
      <c r="P65"/>
      <c r="Q65"/>
      <c r="R65"/>
      <c r="S65"/>
      <c r="T65"/>
      <c r="U65"/>
      <c r="V65"/>
      <c r="W65"/>
      <c r="X65"/>
      <c r="Y65"/>
      <c r="Z65"/>
      <c r="AA65"/>
      <c r="AB65"/>
      <c r="AC65"/>
      <c r="AD65"/>
      <c r="AE65"/>
      <c r="AF65"/>
      <c r="AG65"/>
      <c r="AH65"/>
      <c r="AI65"/>
      <c r="AJ65"/>
      <c r="AK65"/>
      <c r="AL65"/>
      <c r="AM65"/>
      <c r="AN65"/>
      <c r="AO65"/>
      <c r="AP65"/>
      <c r="AQ65"/>
      <c r="AR65"/>
      <c r="AS65"/>
      <c r="AT65"/>
      <c r="AU65"/>
      <c r="AV65"/>
      <c r="AW65"/>
      <c r="AX65"/>
      <c r="AY65"/>
      <c r="AZ65"/>
      <c r="BA65"/>
      <c r="BB65" s="14"/>
    </row>
    <row r="66" spans="7:54" x14ac:dyDescent="0.2">
      <c r="G66" s="13"/>
      <c r="H66"/>
      <c r="I66"/>
      <c r="J66"/>
      <c r="K66"/>
      <c r="L66"/>
      <c r="M66"/>
      <c r="N66"/>
      <c r="O66"/>
      <c r="P66"/>
      <c r="Q66"/>
      <c r="R66"/>
      <c r="S66"/>
      <c r="T66"/>
      <c r="U66"/>
      <c r="V66"/>
      <c r="W66"/>
      <c r="X66"/>
      <c r="Y66"/>
      <c r="Z66"/>
      <c r="AA66"/>
      <c r="AB66"/>
      <c r="AC66"/>
      <c r="AD66"/>
      <c r="AE66"/>
      <c r="AF66"/>
      <c r="AG66"/>
      <c r="AH66"/>
      <c r="AI66"/>
      <c r="AJ66"/>
      <c r="AK66"/>
      <c r="AL66"/>
      <c r="AM66"/>
      <c r="AN66"/>
      <c r="AO66"/>
      <c r="AP66"/>
      <c r="AQ66"/>
      <c r="AR66"/>
      <c r="AS66"/>
      <c r="AT66"/>
      <c r="AU66"/>
      <c r="AV66"/>
      <c r="AW66"/>
      <c r="AX66"/>
      <c r="AY66"/>
      <c r="AZ66"/>
      <c r="BA66"/>
      <c r="BB66" s="14"/>
    </row>
    <row r="67" spans="7:54" x14ac:dyDescent="0.2">
      <c r="G67" s="13"/>
      <c r="H67"/>
      <c r="I67"/>
      <c r="J67"/>
      <c r="K67"/>
      <c r="L67"/>
      <c r="M67"/>
      <c r="N67"/>
      <c r="O67"/>
      <c r="P67"/>
      <c r="Q67"/>
      <c r="R67"/>
      <c r="S67"/>
      <c r="T67"/>
      <c r="U67"/>
      <c r="V67"/>
      <c r="W67"/>
      <c r="X67"/>
      <c r="Y67"/>
      <c r="Z67"/>
      <c r="AA67"/>
      <c r="AB67"/>
      <c r="AC67"/>
      <c r="AD67"/>
      <c r="AE67"/>
      <c r="AF67"/>
      <c r="AG67"/>
      <c r="AH67"/>
      <c r="AI67"/>
      <c r="AJ67"/>
      <c r="AK67"/>
      <c r="AL67"/>
      <c r="AM67"/>
      <c r="AN67"/>
      <c r="AO67"/>
      <c r="AP67"/>
      <c r="AQ67"/>
      <c r="AR67"/>
      <c r="AS67"/>
      <c r="AT67"/>
      <c r="AU67"/>
      <c r="AV67"/>
      <c r="AW67"/>
      <c r="AX67"/>
      <c r="AY67"/>
      <c r="AZ67"/>
      <c r="BA67"/>
      <c r="BB67" s="14"/>
    </row>
    <row r="68" spans="7:54" x14ac:dyDescent="0.2">
      <c r="G68" s="13"/>
      <c r="H68"/>
      <c r="I68"/>
      <c r="J68"/>
      <c r="K68"/>
      <c r="L68"/>
      <c r="M68"/>
      <c r="N68"/>
      <c r="O68"/>
      <c r="P68"/>
      <c r="Q68"/>
      <c r="R68"/>
      <c r="S68"/>
      <c r="T68"/>
      <c r="U68"/>
      <c r="V68"/>
      <c r="W68"/>
      <c r="X68"/>
      <c r="Y68"/>
      <c r="Z68"/>
      <c r="AA68"/>
      <c r="AB68"/>
      <c r="AC68"/>
      <c r="AD68"/>
      <c r="AE68"/>
      <c r="AF68"/>
      <c r="AG68"/>
      <c r="AH68"/>
      <c r="AI68"/>
      <c r="AJ68"/>
      <c r="AK68"/>
      <c r="AL68"/>
      <c r="AM68"/>
      <c r="AN68"/>
      <c r="AO68"/>
      <c r="AP68"/>
      <c r="AQ68"/>
      <c r="AR68"/>
      <c r="AS68"/>
      <c r="AT68"/>
      <c r="AU68"/>
      <c r="AV68"/>
      <c r="AW68"/>
      <c r="AX68"/>
      <c r="AY68"/>
      <c r="AZ68"/>
      <c r="BA68"/>
      <c r="BB68" s="14"/>
    </row>
    <row r="69" spans="7:54" x14ac:dyDescent="0.2">
      <c r="G69" s="13"/>
      <c r="H69"/>
      <c r="I69"/>
      <c r="J69"/>
      <c r="K69"/>
      <c r="L69"/>
      <c r="M69"/>
      <c r="N69"/>
      <c r="O69"/>
      <c r="P69"/>
      <c r="Q69"/>
      <c r="R69"/>
      <c r="S69"/>
      <c r="T69"/>
      <c r="U69"/>
      <c r="V69"/>
      <c r="W69"/>
      <c r="X69"/>
      <c r="Y69"/>
      <c r="Z69"/>
      <c r="AA69"/>
      <c r="AB69"/>
      <c r="AC69"/>
      <c r="AD69"/>
      <c r="AE69"/>
      <c r="AF69"/>
      <c r="AG69"/>
      <c r="AH69"/>
      <c r="AI69"/>
      <c r="AJ69"/>
      <c r="AK69"/>
      <c r="AL69"/>
      <c r="AM69"/>
      <c r="AN69"/>
      <c r="AO69"/>
      <c r="AP69"/>
      <c r="AQ69"/>
      <c r="AR69"/>
      <c r="AS69"/>
      <c r="AT69"/>
      <c r="AU69"/>
      <c r="AV69"/>
      <c r="AW69"/>
      <c r="AX69"/>
      <c r="AY69"/>
      <c r="AZ69"/>
      <c r="BA69"/>
      <c r="BB69" s="14"/>
    </row>
    <row r="70" spans="7:54" x14ac:dyDescent="0.2">
      <c r="G70" s="13"/>
      <c r="H70"/>
      <c r="I70"/>
      <c r="J70"/>
      <c r="K70"/>
      <c r="L70"/>
      <c r="M70"/>
      <c r="N70"/>
      <c r="O70"/>
      <c r="P70"/>
      <c r="Q70"/>
      <c r="R70"/>
      <c r="S70"/>
      <c r="T70"/>
      <c r="U70"/>
      <c r="V70"/>
      <c r="W70"/>
      <c r="X70"/>
      <c r="Y70"/>
      <c r="Z70"/>
      <c r="AA70"/>
      <c r="AB70"/>
      <c r="AC70"/>
      <c r="AD70"/>
      <c r="AE70"/>
      <c r="AF70"/>
      <c r="AG70"/>
      <c r="AH70"/>
      <c r="AI70"/>
      <c r="AJ70"/>
      <c r="AK70"/>
      <c r="AL70"/>
      <c r="AM70"/>
      <c r="AN70"/>
      <c r="AO70"/>
      <c r="AP70"/>
      <c r="AQ70"/>
      <c r="AR70"/>
      <c r="AS70"/>
      <c r="AT70"/>
      <c r="AU70"/>
      <c r="AV70"/>
      <c r="AW70"/>
      <c r="AX70"/>
      <c r="AY70"/>
      <c r="AZ70"/>
      <c r="BA70"/>
      <c r="BB70" s="14"/>
    </row>
    <row r="71" spans="7:54" x14ac:dyDescent="0.2">
      <c r="G71" s="13"/>
      <c r="H71"/>
      <c r="I71"/>
      <c r="J71"/>
      <c r="K71"/>
      <c r="L71"/>
      <c r="M71"/>
      <c r="N71"/>
      <c r="O71"/>
      <c r="P71"/>
      <c r="Q71"/>
      <c r="R71"/>
      <c r="S71"/>
      <c r="T71"/>
      <c r="U71"/>
      <c r="V71"/>
      <c r="W71"/>
      <c r="X71"/>
      <c r="Y71"/>
      <c r="Z71"/>
      <c r="AA71"/>
      <c r="AB71"/>
      <c r="AC71"/>
      <c r="AD71"/>
      <c r="AE71"/>
      <c r="AF71"/>
      <c r="AG71"/>
      <c r="AH71"/>
      <c r="AI71"/>
      <c r="AJ71"/>
      <c r="AK71"/>
      <c r="AL71"/>
      <c r="AM71"/>
      <c r="AN71"/>
      <c r="AO71"/>
      <c r="AP71"/>
      <c r="AQ71"/>
      <c r="AR71"/>
      <c r="AS71"/>
      <c r="AT71"/>
      <c r="AU71"/>
      <c r="AV71"/>
      <c r="AW71"/>
      <c r="AX71"/>
      <c r="AY71"/>
      <c r="AZ71"/>
      <c r="BA71"/>
      <c r="BB71" s="14"/>
    </row>
    <row r="72" spans="7:54" x14ac:dyDescent="0.2">
      <c r="G72" s="13"/>
      <c r="H72"/>
      <c r="I72"/>
      <c r="J72"/>
      <c r="K72"/>
      <c r="L72"/>
      <c r="M72"/>
      <c r="N72"/>
      <c r="O72"/>
      <c r="P72"/>
      <c r="Q72"/>
      <c r="R72"/>
      <c r="S72"/>
      <c r="T72"/>
      <c r="U72"/>
      <c r="V72"/>
      <c r="W72"/>
      <c r="X72"/>
      <c r="Y72"/>
      <c r="Z72"/>
      <c r="AA72"/>
      <c r="AB72"/>
      <c r="AC72"/>
      <c r="AD72"/>
      <c r="AE72"/>
      <c r="AF72"/>
      <c r="AG72"/>
      <c r="AH72"/>
      <c r="AI72"/>
      <c r="AJ72"/>
      <c r="AK72"/>
      <c r="AL72"/>
      <c r="AM72"/>
      <c r="AN72"/>
      <c r="AO72"/>
      <c r="AP72"/>
      <c r="AQ72"/>
      <c r="AR72"/>
      <c r="AS72"/>
      <c r="AT72"/>
      <c r="AU72"/>
      <c r="AV72"/>
      <c r="AW72"/>
      <c r="AX72"/>
      <c r="AY72"/>
      <c r="AZ72"/>
      <c r="BA72"/>
      <c r="BB72" s="14"/>
    </row>
    <row r="73" spans="7:54" x14ac:dyDescent="0.2">
      <c r="G73" s="13"/>
      <c r="H73"/>
      <c r="I73"/>
      <c r="J73"/>
      <c r="K73"/>
      <c r="L73"/>
      <c r="M73"/>
      <c r="N73"/>
      <c r="O73"/>
      <c r="P73"/>
      <c r="Q73"/>
      <c r="R73"/>
      <c r="S73"/>
      <c r="T73"/>
      <c r="U73"/>
      <c r="V73"/>
      <c r="W73"/>
      <c r="X73"/>
      <c r="Y73"/>
      <c r="Z73"/>
      <c r="AA73"/>
      <c r="AB73"/>
      <c r="AC73"/>
      <c r="AD73"/>
      <c r="AE73"/>
      <c r="AF73"/>
      <c r="AG73"/>
      <c r="AH73"/>
      <c r="AI73"/>
      <c r="AJ73"/>
      <c r="AK73"/>
      <c r="AL73"/>
      <c r="AM73"/>
      <c r="AN73"/>
      <c r="AO73"/>
      <c r="AP73"/>
      <c r="AQ73"/>
      <c r="AR73"/>
      <c r="AS73"/>
      <c r="AT73"/>
      <c r="AU73"/>
      <c r="AV73"/>
      <c r="AW73"/>
      <c r="AX73"/>
      <c r="AY73"/>
      <c r="AZ73"/>
      <c r="BA73"/>
      <c r="BB73" s="14"/>
    </row>
    <row r="74" spans="7:54" x14ac:dyDescent="0.2">
      <c r="G74" s="13"/>
      <c r="H74"/>
      <c r="I74"/>
      <c r="J74"/>
      <c r="K74"/>
      <c r="L74"/>
      <c r="M74"/>
      <c r="N74"/>
      <c r="O74"/>
      <c r="P74"/>
      <c r="Q74"/>
      <c r="R74"/>
      <c r="S74"/>
      <c r="T74"/>
      <c r="U74"/>
      <c r="V74"/>
      <c r="W74"/>
      <c r="X74"/>
      <c r="Y74"/>
      <c r="Z74"/>
      <c r="AA74"/>
      <c r="AB74"/>
      <c r="AC74"/>
      <c r="AD74"/>
      <c r="AE74"/>
      <c r="AF74"/>
      <c r="AG74"/>
      <c r="AH74"/>
      <c r="AI74"/>
      <c r="AJ74"/>
      <c r="AK74"/>
      <c r="AL74"/>
      <c r="AM74"/>
      <c r="AN74"/>
      <c r="AO74"/>
      <c r="AP74"/>
      <c r="AQ74"/>
      <c r="AR74"/>
      <c r="AS74"/>
      <c r="AT74"/>
      <c r="AU74"/>
      <c r="AV74"/>
      <c r="AW74"/>
      <c r="AX74"/>
      <c r="AY74"/>
      <c r="AZ74"/>
      <c r="BA74"/>
      <c r="BB74" s="14"/>
    </row>
    <row r="75" spans="7:54" x14ac:dyDescent="0.2">
      <c r="G75" s="13"/>
      <c r="H75"/>
      <c r="I75"/>
      <c r="J75"/>
      <c r="K75"/>
      <c r="L75"/>
      <c r="M75"/>
      <c r="N75"/>
      <c r="O75"/>
      <c r="P75"/>
      <c r="Q75"/>
      <c r="R75"/>
      <c r="S75"/>
      <c r="T75"/>
      <c r="U75"/>
      <c r="V75"/>
      <c r="W75"/>
      <c r="X75"/>
      <c r="Y75"/>
      <c r="Z75"/>
      <c r="AA75"/>
      <c r="AB75"/>
      <c r="AC75"/>
      <c r="AD75"/>
      <c r="AE75"/>
      <c r="AF75"/>
      <c r="AG75"/>
      <c r="AH75"/>
      <c r="AI75"/>
      <c r="AJ75"/>
      <c r="AK75"/>
      <c r="AL75"/>
      <c r="AM75"/>
      <c r="AN75"/>
      <c r="AO75"/>
      <c r="AP75"/>
      <c r="AQ75"/>
      <c r="AR75"/>
      <c r="AS75"/>
      <c r="AT75"/>
      <c r="AU75"/>
      <c r="AV75"/>
      <c r="AW75"/>
      <c r="AX75"/>
      <c r="AY75"/>
      <c r="AZ75"/>
      <c r="BA75"/>
      <c r="BB75" s="14"/>
    </row>
    <row r="76" spans="7:54" x14ac:dyDescent="0.2">
      <c r="G76" s="13"/>
      <c r="H76"/>
      <c r="I76"/>
      <c r="J76"/>
      <c r="K76"/>
      <c r="L76"/>
      <c r="M76"/>
      <c r="N76"/>
      <c r="O76"/>
      <c r="P76"/>
      <c r="Q76"/>
      <c r="R76"/>
      <c r="S76"/>
      <c r="T76"/>
      <c r="U76"/>
      <c r="V76"/>
      <c r="W76"/>
      <c r="X76"/>
      <c r="Y76"/>
      <c r="Z76"/>
      <c r="AA76"/>
      <c r="AB76"/>
      <c r="AC76"/>
      <c r="AD76"/>
      <c r="AE76"/>
      <c r="AF76"/>
      <c r="AG76"/>
      <c r="AH76"/>
      <c r="AI76"/>
      <c r="AJ76"/>
      <c r="AK76"/>
      <c r="AL76"/>
      <c r="AM76"/>
      <c r="AN76"/>
      <c r="AO76"/>
      <c r="AP76"/>
      <c r="AQ76"/>
      <c r="AR76"/>
      <c r="AS76"/>
      <c r="AT76"/>
      <c r="AU76"/>
      <c r="AV76"/>
      <c r="AW76"/>
      <c r="AX76"/>
      <c r="AY76"/>
      <c r="AZ76"/>
      <c r="BA76"/>
      <c r="BB76" s="14"/>
    </row>
    <row r="77" spans="7:54" x14ac:dyDescent="0.2">
      <c r="G77" s="13"/>
      <c r="H77"/>
      <c r="I77"/>
      <c r="J77"/>
      <c r="K77"/>
      <c r="L77"/>
      <c r="M77"/>
      <c r="N77"/>
      <c r="O77"/>
      <c r="P77"/>
      <c r="Q77"/>
      <c r="R77"/>
      <c r="S77"/>
      <c r="T77"/>
      <c r="U77"/>
      <c r="V77"/>
      <c r="W77"/>
      <c r="X77"/>
      <c r="Y77"/>
      <c r="Z77"/>
      <c r="AA77"/>
      <c r="AB77"/>
      <c r="AC77"/>
      <c r="AD77"/>
      <c r="AE77"/>
      <c r="AF77"/>
      <c r="AG77"/>
      <c r="AH77"/>
      <c r="AI77"/>
      <c r="AJ77"/>
      <c r="AK77"/>
      <c r="AL77"/>
      <c r="AM77"/>
      <c r="AN77"/>
      <c r="AO77"/>
      <c r="AP77"/>
      <c r="AQ77"/>
      <c r="AR77"/>
      <c r="AS77"/>
      <c r="AT77"/>
      <c r="AU77"/>
      <c r="AV77"/>
      <c r="AW77"/>
      <c r="AX77"/>
      <c r="AY77"/>
      <c r="AZ77"/>
      <c r="BA77"/>
      <c r="BB77" s="14"/>
    </row>
    <row r="78" spans="7:54" x14ac:dyDescent="0.2">
      <c r="G78" s="13"/>
      <c r="H78"/>
      <c r="I78"/>
      <c r="J78"/>
      <c r="K78"/>
      <c r="L78"/>
      <c r="M78"/>
      <c r="N78"/>
      <c r="O78"/>
      <c r="P78"/>
      <c r="Q78"/>
      <c r="R78"/>
      <c r="S78"/>
      <c r="T78"/>
      <c r="U78"/>
      <c r="V78"/>
      <c r="W78"/>
      <c r="X78"/>
      <c r="Y78"/>
      <c r="Z78"/>
      <c r="AA78"/>
      <c r="AB78"/>
      <c r="AC78"/>
      <c r="AD78"/>
      <c r="AE78"/>
      <c r="AF78"/>
      <c r="AG78"/>
      <c r="AH78"/>
      <c r="AI78"/>
      <c r="AJ78"/>
      <c r="AK78"/>
      <c r="AL78"/>
      <c r="AM78"/>
      <c r="AN78"/>
      <c r="AO78"/>
      <c r="AP78"/>
      <c r="AQ78"/>
      <c r="AR78"/>
      <c r="AS78"/>
      <c r="AT78"/>
      <c r="AU78"/>
      <c r="AV78"/>
      <c r="AW78"/>
      <c r="AX78"/>
      <c r="AY78"/>
      <c r="AZ78"/>
      <c r="BA78"/>
      <c r="BB78" s="14"/>
    </row>
    <row r="79" spans="7:54" x14ac:dyDescent="0.2">
      <c r="G79" s="13"/>
      <c r="H79"/>
      <c r="I79"/>
      <c r="J79"/>
      <c r="K79"/>
      <c r="L79"/>
      <c r="M79"/>
      <c r="N79"/>
      <c r="O79"/>
      <c r="P79"/>
      <c r="Q79"/>
      <c r="R79"/>
      <c r="S79"/>
      <c r="T79"/>
      <c r="U79"/>
      <c r="V79"/>
      <c r="W79"/>
      <c r="X79"/>
      <c r="Y79"/>
      <c r="Z79"/>
      <c r="AA79"/>
      <c r="AB79"/>
      <c r="AC79"/>
      <c r="AD79"/>
      <c r="AE79"/>
      <c r="AF79"/>
      <c r="AG79"/>
      <c r="AH79"/>
      <c r="AI79"/>
      <c r="AJ79"/>
      <c r="AK79"/>
      <c r="AL79"/>
      <c r="AM79"/>
      <c r="AN79"/>
      <c r="AO79"/>
      <c r="AP79"/>
      <c r="AQ79"/>
      <c r="AR79"/>
      <c r="AS79"/>
      <c r="AT79"/>
      <c r="AU79"/>
      <c r="AV79"/>
      <c r="AW79"/>
      <c r="AX79"/>
      <c r="AY79"/>
      <c r="AZ79"/>
      <c r="BA79"/>
      <c r="BB79" s="14"/>
    </row>
    <row r="80" spans="7:54" x14ac:dyDescent="0.2">
      <c r="G80" s="13"/>
      <c r="H80"/>
      <c r="I80"/>
      <c r="J80"/>
      <c r="K80"/>
      <c r="L80"/>
      <c r="M80"/>
      <c r="N80"/>
      <c r="O80"/>
      <c r="P80"/>
      <c r="Q80"/>
      <c r="R80"/>
      <c r="S80"/>
      <c r="T80"/>
      <c r="U80"/>
      <c r="V80"/>
      <c r="W80"/>
      <c r="X80"/>
      <c r="Y80"/>
      <c r="Z80"/>
      <c r="AA80"/>
      <c r="AB80"/>
      <c r="AC80"/>
      <c r="AD80"/>
      <c r="AE80"/>
      <c r="AF80"/>
      <c r="AG80"/>
      <c r="AH80"/>
      <c r="AI80"/>
      <c r="AJ80"/>
      <c r="AK80"/>
      <c r="AL80"/>
      <c r="AM80"/>
      <c r="AN80"/>
      <c r="AO80"/>
      <c r="AP80"/>
      <c r="AQ80"/>
      <c r="AR80"/>
      <c r="AS80"/>
      <c r="AT80"/>
      <c r="AU80"/>
      <c r="AV80"/>
      <c r="AW80"/>
      <c r="AX80"/>
      <c r="AY80"/>
      <c r="AZ80"/>
      <c r="BA80"/>
      <c r="BB80" s="14"/>
    </row>
    <row r="81" spans="7:54" x14ac:dyDescent="0.2">
      <c r="G81" s="13"/>
      <c r="H81"/>
      <c r="I81"/>
      <c r="J81"/>
      <c r="K81"/>
      <c r="L81"/>
      <c r="M81"/>
      <c r="N81"/>
      <c r="O81"/>
      <c r="P81"/>
      <c r="Q81"/>
      <c r="R81"/>
      <c r="S81"/>
      <c r="T81"/>
      <c r="U81"/>
      <c r="V81"/>
      <c r="W81"/>
      <c r="X81"/>
      <c r="Y81"/>
      <c r="Z81"/>
      <c r="AA81"/>
      <c r="AB81"/>
      <c r="AC81"/>
      <c r="AD81"/>
      <c r="AE81"/>
      <c r="AF81"/>
      <c r="AG81"/>
      <c r="AH81"/>
      <c r="AI81"/>
      <c r="AJ81"/>
      <c r="AK81"/>
      <c r="AL81"/>
      <c r="AM81"/>
      <c r="AN81"/>
      <c r="AO81"/>
      <c r="AP81"/>
      <c r="AQ81"/>
      <c r="AR81"/>
      <c r="AS81"/>
      <c r="AT81"/>
      <c r="AU81"/>
      <c r="AV81"/>
      <c r="AW81"/>
      <c r="AX81"/>
      <c r="AY81"/>
      <c r="AZ81"/>
      <c r="BA81"/>
      <c r="BB81" s="14"/>
    </row>
    <row r="82" spans="7:54" x14ac:dyDescent="0.2">
      <c r="G82" s="13"/>
      <c r="H82"/>
      <c r="I82"/>
      <c r="J82"/>
      <c r="K82"/>
      <c r="L82"/>
      <c r="M82"/>
      <c r="N82"/>
      <c r="O82"/>
      <c r="P82"/>
      <c r="Q82"/>
      <c r="R82"/>
      <c r="S82"/>
      <c r="T82"/>
      <c r="U82"/>
      <c r="V82"/>
      <c r="W82"/>
      <c r="X82"/>
      <c r="Y82"/>
      <c r="Z82"/>
      <c r="AA82"/>
      <c r="AB82"/>
      <c r="AC82"/>
      <c r="AD82"/>
      <c r="AE82"/>
      <c r="AF82"/>
      <c r="AG82"/>
      <c r="AH82"/>
      <c r="AI82"/>
      <c r="AJ82"/>
      <c r="AK82"/>
      <c r="AL82"/>
      <c r="AM82"/>
      <c r="AN82"/>
      <c r="AO82"/>
      <c r="AP82"/>
      <c r="AQ82"/>
      <c r="AR82"/>
      <c r="AS82"/>
      <c r="AT82"/>
      <c r="AU82"/>
      <c r="AV82"/>
      <c r="AW82"/>
      <c r="AX82"/>
      <c r="AY82"/>
      <c r="AZ82"/>
      <c r="BA82"/>
      <c r="BB82" s="14"/>
    </row>
    <row r="83" spans="7:54" x14ac:dyDescent="0.2">
      <c r="G83" s="13"/>
      <c r="H83"/>
      <c r="I83"/>
      <c r="J83"/>
      <c r="K83"/>
      <c r="L83"/>
      <c r="M83"/>
      <c r="N83"/>
      <c r="O83"/>
      <c r="P83"/>
      <c r="Q83"/>
      <c r="R83"/>
      <c r="S83"/>
      <c r="T83"/>
      <c r="U83"/>
      <c r="V83"/>
      <c r="W83"/>
      <c r="X83"/>
      <c r="Y83"/>
      <c r="Z83"/>
      <c r="AA83"/>
      <c r="AB83"/>
      <c r="AC83"/>
      <c r="AD83"/>
      <c r="AE83"/>
      <c r="AF83"/>
      <c r="AG83"/>
      <c r="AH83"/>
      <c r="AI83"/>
      <c r="AJ83"/>
      <c r="AK83"/>
      <c r="AL83"/>
      <c r="AM83"/>
      <c r="AN83"/>
      <c r="AO83"/>
      <c r="AP83"/>
      <c r="AQ83"/>
      <c r="AR83"/>
      <c r="AS83"/>
      <c r="AT83"/>
      <c r="AU83"/>
      <c r="AV83"/>
      <c r="AW83"/>
      <c r="AX83"/>
      <c r="AY83"/>
      <c r="AZ83"/>
      <c r="BA83"/>
      <c r="BB83" s="14"/>
    </row>
    <row r="84" spans="7:54" x14ac:dyDescent="0.2">
      <c r="G84" s="13"/>
      <c r="H84"/>
      <c r="I84"/>
      <c r="J84"/>
      <c r="K84"/>
      <c r="L84"/>
      <c r="M84"/>
      <c r="N84"/>
      <c r="O84"/>
      <c r="P84"/>
      <c r="Q84"/>
      <c r="R84"/>
      <c r="S84"/>
      <c r="T84"/>
      <c r="U84"/>
      <c r="V84"/>
      <c r="W84"/>
      <c r="X84"/>
      <c r="Y84"/>
      <c r="Z84"/>
      <c r="AA84"/>
      <c r="AB84"/>
      <c r="AC84"/>
      <c r="AD84"/>
      <c r="AE84"/>
      <c r="AF84"/>
      <c r="AG84"/>
      <c r="AH84"/>
      <c r="AI84"/>
      <c r="AJ84"/>
      <c r="AK84"/>
      <c r="AL84"/>
      <c r="AM84"/>
      <c r="AN84"/>
      <c r="AO84"/>
      <c r="AP84"/>
      <c r="AQ84"/>
      <c r="AR84"/>
      <c r="AS84"/>
      <c r="AT84"/>
      <c r="AU84"/>
      <c r="AV84"/>
      <c r="AW84"/>
      <c r="AX84"/>
      <c r="AY84"/>
      <c r="AZ84"/>
      <c r="BA84"/>
      <c r="BB84" s="14"/>
    </row>
    <row r="85" spans="7:54" x14ac:dyDescent="0.2">
      <c r="G85" s="13"/>
      <c r="H85"/>
      <c r="I85"/>
      <c r="J85"/>
      <c r="K85"/>
      <c r="L85"/>
      <c r="M85"/>
      <c r="N85"/>
      <c r="O85"/>
      <c r="P85"/>
      <c r="Q85"/>
      <c r="R85"/>
      <c r="S85"/>
      <c r="T85"/>
      <c r="U85"/>
      <c r="V85"/>
      <c r="W85"/>
      <c r="X85"/>
      <c r="Y85"/>
      <c r="Z85"/>
      <c r="AA85"/>
      <c r="AB85"/>
      <c r="AC85"/>
      <c r="AD85"/>
      <c r="AE85"/>
      <c r="AF85"/>
      <c r="AG85"/>
      <c r="AH85"/>
      <c r="AI85"/>
      <c r="AJ85"/>
      <c r="AK85"/>
      <c r="AL85"/>
      <c r="AM85"/>
      <c r="AN85"/>
      <c r="AO85"/>
      <c r="AP85"/>
      <c r="AQ85"/>
      <c r="AR85"/>
      <c r="AS85"/>
      <c r="AT85"/>
      <c r="AU85"/>
      <c r="AV85"/>
      <c r="AW85"/>
      <c r="AX85"/>
      <c r="AY85"/>
      <c r="AZ85"/>
      <c r="BA85"/>
      <c r="BB85" s="14"/>
    </row>
    <row r="86" spans="7:54" x14ac:dyDescent="0.2">
      <c r="G86" s="13"/>
      <c r="H86"/>
      <c r="I86"/>
      <c r="J86"/>
      <c r="K86"/>
      <c r="L86"/>
      <c r="M86"/>
      <c r="N86"/>
      <c r="O86"/>
      <c r="P86"/>
      <c r="Q86"/>
      <c r="R86"/>
      <c r="S86"/>
      <c r="T86"/>
      <c r="U86"/>
      <c r="V86"/>
      <c r="W86"/>
      <c r="X86"/>
      <c r="Y86"/>
      <c r="Z86"/>
      <c r="AA86"/>
      <c r="AB86"/>
      <c r="AC86"/>
      <c r="AD86"/>
      <c r="AE86"/>
      <c r="AF86"/>
      <c r="AG86"/>
      <c r="AH86"/>
      <c r="AI86"/>
      <c r="AJ86"/>
      <c r="AK86"/>
      <c r="AL86"/>
      <c r="AM86"/>
      <c r="AN86"/>
      <c r="AO86"/>
      <c r="AP86"/>
      <c r="AQ86"/>
      <c r="AR86"/>
      <c r="AS86"/>
      <c r="AT86"/>
      <c r="AU86"/>
      <c r="AV86"/>
      <c r="AW86"/>
      <c r="AX86"/>
      <c r="AY86"/>
      <c r="AZ86"/>
      <c r="BA86"/>
      <c r="BB86" s="14"/>
    </row>
    <row r="87" spans="7:54" x14ac:dyDescent="0.2">
      <c r="G87" s="13"/>
      <c r="H87"/>
      <c r="I87"/>
      <c r="J87"/>
      <c r="K87"/>
      <c r="L87"/>
      <c r="M87"/>
      <c r="N87"/>
      <c r="O87"/>
      <c r="P87"/>
      <c r="Q87"/>
      <c r="R87"/>
      <c r="S87"/>
      <c r="T87"/>
      <c r="U87"/>
      <c r="V87"/>
      <c r="W87"/>
      <c r="X87"/>
      <c r="Y87"/>
      <c r="Z87"/>
      <c r="AA87"/>
      <c r="AB87"/>
      <c r="AC87"/>
      <c r="AD87"/>
      <c r="AE87"/>
      <c r="AF87"/>
      <c r="AG87"/>
      <c r="AH87"/>
      <c r="AI87"/>
      <c r="AJ87"/>
      <c r="AK87"/>
      <c r="AL87"/>
      <c r="AM87"/>
      <c r="AN87"/>
      <c r="AO87"/>
      <c r="AP87"/>
      <c r="AQ87"/>
      <c r="AR87"/>
      <c r="AS87"/>
      <c r="AT87"/>
      <c r="AU87"/>
      <c r="AV87"/>
      <c r="AW87"/>
      <c r="AX87"/>
      <c r="AY87"/>
      <c r="AZ87"/>
      <c r="BA87"/>
      <c r="BB87" s="14"/>
    </row>
    <row r="88" spans="7:54" x14ac:dyDescent="0.2">
      <c r="G88" s="13"/>
      <c r="H88"/>
      <c r="I88"/>
      <c r="J88"/>
      <c r="K88"/>
      <c r="L88"/>
      <c r="M88"/>
      <c r="N88"/>
      <c r="O88"/>
      <c r="P88"/>
      <c r="Q88"/>
      <c r="R88"/>
      <c r="S88"/>
      <c r="T88"/>
      <c r="U88"/>
      <c r="V88"/>
      <c r="W88"/>
      <c r="X88"/>
      <c r="Y88"/>
      <c r="Z88"/>
      <c r="AA88"/>
      <c r="AB88"/>
      <c r="AC88"/>
      <c r="AD88"/>
      <c r="AE88"/>
      <c r="AF88"/>
      <c r="AG88"/>
      <c r="AH88"/>
      <c r="AI88"/>
      <c r="AJ88"/>
      <c r="AK88"/>
      <c r="AL88"/>
      <c r="AM88"/>
      <c r="AN88"/>
      <c r="AO88"/>
      <c r="AP88"/>
      <c r="AQ88"/>
      <c r="AR88"/>
      <c r="AS88"/>
      <c r="AT88"/>
      <c r="AU88"/>
      <c r="AV88"/>
      <c r="AW88"/>
      <c r="AX88"/>
      <c r="AY88"/>
      <c r="AZ88"/>
      <c r="BA88"/>
      <c r="BB88" s="14"/>
    </row>
    <row r="89" spans="7:54" x14ac:dyDescent="0.2">
      <c r="G89" s="13"/>
      <c r="H89"/>
      <c r="I89"/>
      <c r="J89"/>
      <c r="K89"/>
      <c r="L89"/>
      <c r="M89"/>
      <c r="N89"/>
      <c r="O89"/>
      <c r="P89"/>
      <c r="Q89"/>
      <c r="R89"/>
      <c r="S89"/>
      <c r="T89"/>
      <c r="U89"/>
      <c r="V89"/>
      <c r="W89"/>
      <c r="X89"/>
      <c r="Y89"/>
      <c r="Z89"/>
      <c r="AA89"/>
      <c r="AB89"/>
      <c r="AC89"/>
      <c r="AD89"/>
      <c r="AE89"/>
      <c r="AF89"/>
      <c r="AG89"/>
      <c r="AH89"/>
      <c r="AI89"/>
      <c r="AJ89"/>
      <c r="AK89"/>
      <c r="AL89"/>
      <c r="AM89"/>
      <c r="AN89"/>
      <c r="AO89"/>
      <c r="AP89"/>
      <c r="AQ89"/>
      <c r="AR89"/>
      <c r="AS89"/>
      <c r="AT89"/>
      <c r="AU89"/>
      <c r="AV89"/>
      <c r="AW89"/>
      <c r="AX89"/>
      <c r="AY89"/>
      <c r="AZ89"/>
      <c r="BA89"/>
      <c r="BB89" s="14"/>
    </row>
    <row r="90" spans="7:54" x14ac:dyDescent="0.2">
      <c r="G90" s="13"/>
      <c r="H90"/>
      <c r="I90"/>
      <c r="J90"/>
      <c r="K90"/>
      <c r="L90"/>
      <c r="M90"/>
      <c r="N90"/>
      <c r="O90"/>
      <c r="P90"/>
      <c r="Q90"/>
      <c r="R90"/>
      <c r="S90"/>
      <c r="T90"/>
      <c r="U90"/>
      <c r="V90"/>
      <c r="W90"/>
      <c r="X90"/>
      <c r="Y90"/>
      <c r="Z90"/>
      <c r="AA90"/>
      <c r="AB90"/>
      <c r="AC90"/>
      <c r="AD90"/>
      <c r="AE90"/>
      <c r="AF90"/>
      <c r="AG90"/>
      <c r="AH90"/>
      <c r="AI90"/>
      <c r="AJ90"/>
      <c r="AK90"/>
      <c r="AL90"/>
      <c r="AM90"/>
      <c r="AN90"/>
      <c r="AO90"/>
      <c r="AP90"/>
      <c r="AQ90"/>
      <c r="AR90"/>
      <c r="AS90"/>
      <c r="AT90"/>
      <c r="AU90"/>
      <c r="AV90"/>
      <c r="AW90"/>
      <c r="AX90"/>
      <c r="AY90"/>
      <c r="AZ90"/>
      <c r="BA90"/>
      <c r="BB90" s="14"/>
    </row>
    <row r="91" spans="7:54" x14ac:dyDescent="0.2">
      <c r="G91" s="13"/>
      <c r="H91"/>
      <c r="I91"/>
      <c r="J91"/>
      <c r="K91"/>
      <c r="L91"/>
      <c r="M91"/>
      <c r="N91"/>
      <c r="O91"/>
      <c r="P91"/>
      <c r="Q91"/>
      <c r="R91"/>
      <c r="S91"/>
      <c r="T91"/>
      <c r="U91"/>
      <c r="V91"/>
      <c r="W91"/>
      <c r="X91"/>
      <c r="Y91"/>
      <c r="Z91"/>
      <c r="AA91"/>
      <c r="AB91"/>
      <c r="AC91"/>
      <c r="AD91"/>
      <c r="AE91"/>
      <c r="AF91"/>
      <c r="AG91"/>
      <c r="AH91"/>
      <c r="AI91"/>
      <c r="AJ91"/>
      <c r="AK91"/>
      <c r="AL91"/>
      <c r="AM91"/>
      <c r="AN91"/>
      <c r="AO91"/>
      <c r="AP91"/>
      <c r="AQ91"/>
      <c r="AR91"/>
      <c r="AS91"/>
      <c r="AT91"/>
      <c r="AU91"/>
      <c r="AV91"/>
      <c r="AW91"/>
      <c r="AX91"/>
      <c r="AY91"/>
      <c r="AZ91"/>
      <c r="BA91"/>
      <c r="BB91" s="14"/>
    </row>
    <row r="92" spans="7:54" x14ac:dyDescent="0.2">
      <c r="G92" s="13"/>
      <c r="H92"/>
      <c r="I92"/>
      <c r="J92"/>
      <c r="K92"/>
      <c r="L92"/>
      <c r="M92"/>
      <c r="N92"/>
      <c r="O92"/>
      <c r="P92"/>
      <c r="Q92"/>
      <c r="R92"/>
      <c r="S92"/>
      <c r="T92"/>
      <c r="U92"/>
      <c r="V92"/>
      <c r="W92"/>
      <c r="X92"/>
      <c r="Y92"/>
      <c r="Z92"/>
      <c r="AA92"/>
      <c r="AB92"/>
      <c r="AC92"/>
      <c r="AD92"/>
      <c r="AE92"/>
      <c r="AF92"/>
      <c r="AG92"/>
      <c r="AH92"/>
      <c r="AI92"/>
      <c r="AJ92"/>
      <c r="AK92"/>
      <c r="AL92"/>
      <c r="AM92"/>
      <c r="AN92"/>
      <c r="AO92"/>
      <c r="AP92"/>
      <c r="AQ92"/>
      <c r="AR92"/>
      <c r="AS92"/>
      <c r="AT92"/>
      <c r="AU92"/>
      <c r="AV92"/>
      <c r="AW92"/>
      <c r="AX92"/>
      <c r="AY92"/>
      <c r="AZ92"/>
      <c r="BA92"/>
      <c r="BB92" s="14"/>
    </row>
    <row r="93" spans="7:54" x14ac:dyDescent="0.2">
      <c r="G93" s="13"/>
      <c r="H93"/>
      <c r="I93"/>
      <c r="J93"/>
      <c r="K93"/>
      <c r="L93"/>
      <c r="M93"/>
      <c r="N93"/>
      <c r="O93"/>
      <c r="P93"/>
      <c r="Q93"/>
      <c r="R93"/>
      <c r="S93"/>
      <c r="T93"/>
      <c r="U93"/>
      <c r="V93"/>
      <c r="W93"/>
      <c r="X93"/>
      <c r="Y93"/>
      <c r="Z93"/>
      <c r="AA93"/>
      <c r="AB93"/>
      <c r="AC93"/>
      <c r="AD93"/>
      <c r="AE93"/>
      <c r="AF93"/>
      <c r="AG93"/>
      <c r="AH93"/>
      <c r="AI93"/>
      <c r="AJ93"/>
      <c r="AK93"/>
      <c r="AL93"/>
      <c r="AM93"/>
      <c r="AN93"/>
      <c r="AO93"/>
      <c r="AP93"/>
      <c r="AQ93"/>
      <c r="AR93"/>
      <c r="AS93"/>
      <c r="AT93"/>
      <c r="AU93"/>
      <c r="AV93"/>
      <c r="AW93"/>
      <c r="AX93"/>
      <c r="AY93"/>
      <c r="AZ93"/>
      <c r="BA93"/>
      <c r="BB93" s="14"/>
    </row>
    <row r="94" spans="7:54" x14ac:dyDescent="0.2">
      <c r="G94" s="13"/>
      <c r="H94"/>
      <c r="I94"/>
      <c r="J94"/>
      <c r="K94"/>
      <c r="L94"/>
      <c r="M94"/>
      <c r="N94"/>
      <c r="O94"/>
      <c r="P94"/>
      <c r="Q94"/>
      <c r="R94"/>
      <c r="S94"/>
      <c r="T94"/>
      <c r="U94"/>
      <c r="V94"/>
      <c r="W94"/>
      <c r="X94"/>
      <c r="Y94"/>
      <c r="Z94"/>
      <c r="AA94"/>
      <c r="AB94"/>
      <c r="AC94"/>
      <c r="AD94"/>
      <c r="AE94"/>
      <c r="AF94"/>
      <c r="AG94"/>
      <c r="AH94"/>
      <c r="AI94"/>
      <c r="AJ94"/>
      <c r="AK94"/>
      <c r="AL94"/>
      <c r="AM94"/>
      <c r="AN94"/>
      <c r="AO94"/>
      <c r="AP94"/>
      <c r="AQ94"/>
      <c r="AR94"/>
      <c r="AS94"/>
      <c r="AT94"/>
      <c r="AU94"/>
      <c r="AV94"/>
      <c r="AW94"/>
      <c r="AX94"/>
      <c r="AY94"/>
      <c r="AZ94"/>
      <c r="BA94"/>
      <c r="BB94" s="14"/>
    </row>
    <row r="95" spans="7:54" x14ac:dyDescent="0.2">
      <c r="G95" s="13"/>
      <c r="H95"/>
      <c r="I95"/>
      <c r="J95"/>
      <c r="K95"/>
      <c r="L95"/>
      <c r="M95"/>
      <c r="N95"/>
      <c r="O95"/>
      <c r="P95"/>
      <c r="Q95"/>
      <c r="R95"/>
      <c r="S95"/>
      <c r="T95"/>
      <c r="U95"/>
      <c r="V95"/>
      <c r="W95"/>
      <c r="X95"/>
      <c r="Y95"/>
      <c r="Z95"/>
      <c r="AA95"/>
      <c r="AB95"/>
      <c r="AC95"/>
      <c r="AD95"/>
      <c r="AE95"/>
      <c r="AF95"/>
      <c r="AG95"/>
      <c r="AH95"/>
      <c r="AI95"/>
      <c r="AJ95"/>
      <c r="AK95"/>
      <c r="AL95"/>
      <c r="AM95"/>
      <c r="AN95"/>
      <c r="AO95"/>
      <c r="AP95"/>
      <c r="AQ95"/>
      <c r="AR95"/>
      <c r="AS95"/>
      <c r="AT95"/>
      <c r="AU95"/>
      <c r="AV95"/>
      <c r="AW95"/>
      <c r="AX95"/>
      <c r="AY95"/>
      <c r="AZ95"/>
      <c r="BA95"/>
      <c r="BB95" s="14"/>
    </row>
    <row r="96" spans="7:54" x14ac:dyDescent="0.2">
      <c r="G96" s="13"/>
      <c r="H96"/>
      <c r="I96"/>
      <c r="J96"/>
      <c r="K96"/>
      <c r="L96"/>
      <c r="M96"/>
      <c r="N96"/>
      <c r="O96"/>
      <c r="P96"/>
      <c r="Q96"/>
      <c r="R96"/>
      <c r="S96"/>
      <c r="T96"/>
      <c r="U96"/>
      <c r="V96"/>
      <c r="W96"/>
      <c r="X96"/>
      <c r="Y96"/>
      <c r="Z96"/>
      <c r="AA96"/>
      <c r="AB96"/>
      <c r="AC96"/>
      <c r="AD96"/>
      <c r="AE96"/>
      <c r="AF96"/>
      <c r="AG96"/>
      <c r="AH96"/>
      <c r="AI96"/>
      <c r="AJ96"/>
      <c r="AK96"/>
      <c r="AL96"/>
      <c r="AM96"/>
      <c r="AN96"/>
      <c r="AO96"/>
      <c r="AP96"/>
      <c r="AQ96"/>
      <c r="AR96"/>
      <c r="AS96"/>
      <c r="AT96"/>
      <c r="AU96"/>
      <c r="AV96"/>
      <c r="AW96"/>
      <c r="AX96"/>
      <c r="AY96"/>
      <c r="AZ96"/>
      <c r="BA96"/>
      <c r="BB96" s="14"/>
    </row>
    <row r="97" spans="7:54" ht="16" thickBot="1" x14ac:dyDescent="0.25">
      <c r="G97" s="15"/>
      <c r="H97" s="16"/>
      <c r="I97" s="16"/>
      <c r="J97" s="16"/>
      <c r="K97" s="16"/>
      <c r="L97" s="16"/>
      <c r="M97" s="16"/>
      <c r="N97" s="16"/>
      <c r="O97" s="16"/>
      <c r="P97" s="16"/>
      <c r="Q97" s="16"/>
      <c r="R97" s="16"/>
      <c r="S97" s="16"/>
      <c r="T97" s="16"/>
      <c r="U97" s="16"/>
      <c r="V97" s="16"/>
      <c r="W97" s="16"/>
      <c r="X97" s="16"/>
      <c r="Y97" s="16"/>
      <c r="Z97" s="16"/>
      <c r="AA97" s="16"/>
      <c r="AB97" s="16"/>
      <c r="AC97" s="16"/>
      <c r="AD97" s="16"/>
      <c r="AE97" s="16"/>
      <c r="AF97" s="16"/>
      <c r="AG97" s="16"/>
      <c r="AH97" s="16"/>
      <c r="AI97" s="16"/>
      <c r="AJ97" s="16"/>
      <c r="AK97" s="16"/>
      <c r="AL97" s="16"/>
      <c r="AM97" s="16"/>
      <c r="AN97" s="16"/>
      <c r="AO97" s="16"/>
      <c r="AP97" s="16"/>
      <c r="AQ97" s="16"/>
      <c r="AR97" s="16"/>
      <c r="AS97" s="16"/>
      <c r="AT97" s="16"/>
      <c r="AU97" s="16"/>
      <c r="AV97" s="16"/>
      <c r="AW97" s="16"/>
      <c r="AX97" s="16"/>
      <c r="AY97" s="16"/>
      <c r="AZ97" s="16"/>
      <c r="BA97" s="16"/>
      <c r="BB97" s="17"/>
    </row>
  </sheetData>
  <conditionalFormatting sqref="B8:B37">
    <cfRule type="expression" dxfId="18" priority="2">
      <formula>A8=""</formula>
    </cfRule>
  </conditionalFormatting>
  <conditionalFormatting sqref="C8:C37">
    <cfRule type="expression" dxfId="17" priority="1">
      <formula>A8=""</formula>
    </cfRule>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63ED40-5564-4F69-B498-62F7E290D6B9}">
  <sheetPr>
    <tabColor theme="9" tint="0.39997558519241921"/>
  </sheetPr>
  <dimension ref="A1:BB111"/>
  <sheetViews>
    <sheetView topLeftCell="A18" workbookViewId="0">
      <selection activeCell="I41" sqref="I41"/>
    </sheetView>
  </sheetViews>
  <sheetFormatPr baseColWidth="10" defaultColWidth="9.1640625" defaultRowHeight="15" x14ac:dyDescent="0.2"/>
  <cols>
    <col min="1" max="1" width="38.5" style="5" customWidth="1"/>
    <col min="2" max="2" width="25.33203125" style="5" customWidth="1"/>
    <col min="3" max="3" width="32.5" style="5" customWidth="1"/>
    <col min="4" max="4" width="22.6640625" style="5" customWidth="1"/>
    <col min="5" max="6" width="9.1640625" style="5"/>
    <col min="7" max="7" width="22.5" style="5" customWidth="1"/>
    <col min="8" max="14" width="9.1640625" style="5"/>
    <col min="15" max="15" width="11.1640625" style="5" bestFit="1" customWidth="1"/>
    <col min="16" max="16" width="12.6640625" style="5" bestFit="1" customWidth="1"/>
    <col min="17" max="17" width="11.1640625" style="5" bestFit="1" customWidth="1"/>
    <col min="18" max="16384" width="9.1640625" style="5"/>
  </cols>
  <sheetData>
    <row r="1" spans="1:9" ht="21" thickBot="1" x14ac:dyDescent="0.3">
      <c r="A1" s="96" t="s">
        <v>8</v>
      </c>
    </row>
    <row r="2" spans="1:9" ht="16" thickTop="1" x14ac:dyDescent="0.2">
      <c r="A2" s="152" t="s">
        <v>245</v>
      </c>
      <c r="B2" s="152"/>
      <c r="C2" s="152"/>
      <c r="D2" s="152"/>
      <c r="E2" s="152"/>
      <c r="F2" s="152"/>
    </row>
    <row r="3" spans="1:9" x14ac:dyDescent="0.2">
      <c r="A3" s="5" t="s">
        <v>205</v>
      </c>
    </row>
    <row r="4" spans="1:9" x14ac:dyDescent="0.2">
      <c r="A4" s="153" t="s">
        <v>265</v>
      </c>
      <c r="B4" s="152"/>
      <c r="C4" s="152"/>
      <c r="D4" s="152"/>
      <c r="E4" s="152"/>
      <c r="F4" s="152"/>
      <c r="G4" s="152"/>
      <c r="H4" s="152"/>
      <c r="I4" s="152"/>
    </row>
    <row r="5" spans="1:9" ht="16" x14ac:dyDescent="0.2">
      <c r="A5" s="38" t="s">
        <v>205</v>
      </c>
    </row>
    <row r="6" spans="1:9" x14ac:dyDescent="0.2">
      <c r="A6" s="97" t="s">
        <v>246</v>
      </c>
    </row>
    <row r="7" spans="1:9" ht="16" x14ac:dyDescent="0.2">
      <c r="A7" s="116" t="s">
        <v>22</v>
      </c>
      <c r="B7" s="116" t="str">
        <f>'Parameter Values'!B6</f>
        <v>Monetized Value (2022 $)</v>
      </c>
    </row>
    <row r="8" spans="1:9" ht="16" x14ac:dyDescent="0.2">
      <c r="A8" s="35" t="s">
        <v>23</v>
      </c>
      <c r="B8" s="40">
        <f>'Parameter Values'!B7</f>
        <v>5000</v>
      </c>
    </row>
    <row r="9" spans="1:9" ht="16" x14ac:dyDescent="0.2">
      <c r="A9" s="35" t="s">
        <v>24</v>
      </c>
      <c r="B9" s="40">
        <f>'Parameter Values'!B8</f>
        <v>111700</v>
      </c>
    </row>
    <row r="10" spans="1:9" ht="16" x14ac:dyDescent="0.2">
      <c r="A10" s="35" t="s">
        <v>25</v>
      </c>
      <c r="B10" s="40">
        <f>'Parameter Values'!B9</f>
        <v>233800</v>
      </c>
    </row>
    <row r="11" spans="1:9" ht="16" x14ac:dyDescent="0.2">
      <c r="A11" s="35" t="s">
        <v>26</v>
      </c>
      <c r="B11" s="40">
        <f>'Parameter Values'!B10</f>
        <v>1188200</v>
      </c>
    </row>
    <row r="12" spans="1:9" ht="16" x14ac:dyDescent="0.2">
      <c r="A12" s="35" t="s">
        <v>27</v>
      </c>
      <c r="B12" s="40">
        <f>'Parameter Values'!B11</f>
        <v>12500000</v>
      </c>
    </row>
    <row r="13" spans="1:9" ht="16" x14ac:dyDescent="0.2">
      <c r="A13" s="35" t="s">
        <v>28</v>
      </c>
      <c r="B13" s="40">
        <f>'Parameter Values'!B12</f>
        <v>217600</v>
      </c>
    </row>
    <row r="14" spans="1:9" ht="16" x14ac:dyDescent="0.2">
      <c r="A14" s="129" t="s">
        <v>205</v>
      </c>
      <c r="B14" s="130"/>
    </row>
    <row r="15" spans="1:9" ht="16" x14ac:dyDescent="0.2">
      <c r="A15" s="35" t="s">
        <v>29</v>
      </c>
    </row>
    <row r="16" spans="1:9" ht="16" x14ac:dyDescent="0.2">
      <c r="A16" s="35" t="s">
        <v>268</v>
      </c>
      <c r="B16" s="40">
        <f>'Parameter Values'!B15</f>
        <v>9100</v>
      </c>
    </row>
    <row r="17" spans="1:54" ht="16" x14ac:dyDescent="0.2">
      <c r="A17" s="35" t="s">
        <v>30</v>
      </c>
      <c r="B17" s="40">
        <f>'Parameter Values'!B16</f>
        <v>313000</v>
      </c>
    </row>
    <row r="18" spans="1:54" ht="16" x14ac:dyDescent="0.2">
      <c r="A18" s="35" t="s">
        <v>31</v>
      </c>
      <c r="B18" s="40">
        <f>'Parameter Values'!B17</f>
        <v>14022900</v>
      </c>
    </row>
    <row r="19" spans="1:54" x14ac:dyDescent="0.2">
      <c r="A19" s="5" t="s">
        <v>205</v>
      </c>
    </row>
    <row r="20" spans="1:54" ht="16" thickBot="1" x14ac:dyDescent="0.25">
      <c r="A20" s="97" t="s">
        <v>247</v>
      </c>
    </row>
    <row r="21" spans="1:54" x14ac:dyDescent="0.2">
      <c r="A21" s="107" t="s">
        <v>4</v>
      </c>
      <c r="B21" s="108" t="s">
        <v>173</v>
      </c>
      <c r="C21" s="108" t="s">
        <v>174</v>
      </c>
      <c r="D21" s="114" t="s">
        <v>168</v>
      </c>
      <c r="G21" s="10" t="s">
        <v>161</v>
      </c>
      <c r="H21" s="11"/>
      <c r="I21" s="11"/>
      <c r="J21" s="11"/>
      <c r="K21" s="11"/>
      <c r="L21" s="11"/>
      <c r="M21" s="11"/>
      <c r="N21" s="11"/>
      <c r="O21" s="11"/>
      <c r="P21" s="11"/>
      <c r="Q21" s="11"/>
      <c r="R21" s="11"/>
      <c r="S21" s="11"/>
      <c r="T21" s="11"/>
      <c r="U21" s="11"/>
      <c r="V21" s="11"/>
      <c r="W21" s="11"/>
      <c r="X21" s="11"/>
      <c r="Y21" s="11"/>
      <c r="Z21" s="11"/>
      <c r="AA21" s="11"/>
      <c r="AB21" s="11"/>
      <c r="AC21" s="11"/>
      <c r="AD21" s="11"/>
      <c r="AE21" s="11"/>
      <c r="AF21" s="11"/>
      <c r="AG21" s="11"/>
      <c r="AH21" s="11"/>
      <c r="AI21" s="11"/>
      <c r="AJ21" s="11"/>
      <c r="AK21" s="11"/>
      <c r="AL21" s="11"/>
      <c r="AM21" s="11"/>
      <c r="AN21" s="11"/>
      <c r="AO21" s="11"/>
      <c r="AP21" s="11"/>
      <c r="AQ21" s="11"/>
      <c r="AR21" s="11"/>
      <c r="AS21" s="11"/>
      <c r="AT21" s="11"/>
      <c r="AU21" s="11"/>
      <c r="AV21" s="11"/>
      <c r="AW21" s="11"/>
      <c r="AX21" s="11"/>
      <c r="AY21" s="11"/>
      <c r="AZ21" s="11"/>
      <c r="BA21" s="11"/>
      <c r="BB21" s="12"/>
    </row>
    <row r="22" spans="1:54" x14ac:dyDescent="0.2">
      <c r="A22" s="6">
        <f>'Project Information'!$B$9</f>
        <v>2028</v>
      </c>
      <c r="B22" s="22">
        <v>8582740</v>
      </c>
      <c r="C22" s="22">
        <f>B22-P35-P36-P37-P38</f>
        <v>3243235.4999999995</v>
      </c>
      <c r="D22" s="26">
        <f>B22-C22</f>
        <v>5339504.5</v>
      </c>
      <c r="G22" s="13"/>
      <c r="H22"/>
      <c r="I22"/>
      <c r="J22"/>
      <c r="K22"/>
      <c r="L22"/>
      <c r="M22"/>
      <c r="N22"/>
      <c r="O22"/>
      <c r="P22"/>
      <c r="Q22"/>
      <c r="R22"/>
      <c r="S22"/>
      <c r="T22"/>
      <c r="U22"/>
      <c r="V22"/>
      <c r="W22"/>
      <c r="X22"/>
      <c r="Y22"/>
      <c r="Z22"/>
      <c r="AA22"/>
      <c r="AB22"/>
      <c r="AC22"/>
      <c r="AD22"/>
      <c r="AE22"/>
      <c r="AF22"/>
      <c r="AG22"/>
      <c r="AH22"/>
      <c r="AI22"/>
      <c r="AJ22"/>
      <c r="AK22"/>
      <c r="AL22"/>
      <c r="AM22"/>
      <c r="AN22"/>
      <c r="AO22"/>
      <c r="AP22"/>
      <c r="AQ22"/>
      <c r="AR22"/>
      <c r="AS22"/>
      <c r="AT22"/>
      <c r="AU22"/>
      <c r="AV22"/>
      <c r="AW22"/>
      <c r="AX22"/>
      <c r="AY22"/>
      <c r="AZ22"/>
      <c r="BA22"/>
      <c r="BB22" s="14"/>
    </row>
    <row r="23" spans="1:54" x14ac:dyDescent="0.2">
      <c r="A23" s="1">
        <f>IF(A22&lt;'Project Information'!B$11,A22+1,"")</f>
        <v>2029</v>
      </c>
      <c r="B23" s="22">
        <v>8582740</v>
      </c>
      <c r="C23" s="22">
        <f>C22</f>
        <v>3243235.4999999995</v>
      </c>
      <c r="D23" s="8">
        <f t="shared" ref="D23:D51" si="0">B23-C23</f>
        <v>5339504.5</v>
      </c>
      <c r="G23" s="13"/>
      <c r="H23" t="s">
        <v>367</v>
      </c>
      <c r="I23"/>
      <c r="J23" t="s">
        <v>368</v>
      </c>
      <c r="K23"/>
      <c r="L23"/>
      <c r="M23"/>
      <c r="N23" t="s">
        <v>374</v>
      </c>
      <c r="O23" t="s">
        <v>375</v>
      </c>
      <c r="P23"/>
      <c r="Q23"/>
      <c r="R23"/>
      <c r="S23"/>
      <c r="T23"/>
      <c r="U23"/>
      <c r="V23"/>
      <c r="W23"/>
      <c r="X23"/>
      <c r="Y23"/>
      <c r="Z23"/>
      <c r="AA23"/>
      <c r="AB23"/>
      <c r="AC23"/>
      <c r="AD23"/>
      <c r="AE23"/>
      <c r="AF23"/>
      <c r="AG23"/>
      <c r="AH23"/>
      <c r="AI23"/>
      <c r="AJ23"/>
      <c r="AK23"/>
      <c r="AL23"/>
      <c r="AM23"/>
      <c r="AN23"/>
      <c r="AO23"/>
      <c r="AP23"/>
      <c r="AQ23"/>
      <c r="AR23"/>
      <c r="AS23"/>
      <c r="AT23"/>
      <c r="AU23"/>
      <c r="AV23"/>
      <c r="AW23"/>
      <c r="AX23"/>
      <c r="AY23"/>
      <c r="AZ23"/>
      <c r="BA23"/>
      <c r="BB23" s="14"/>
    </row>
    <row r="24" spans="1:54" x14ac:dyDescent="0.2">
      <c r="A24" s="1">
        <f>IF(A23&lt;'Project Information'!B$11,A23+1,"")</f>
        <v>2030</v>
      </c>
      <c r="B24" s="22">
        <v>8582740</v>
      </c>
      <c r="C24" s="22">
        <f t="shared" ref="C24:C41" si="1">C23</f>
        <v>3243235.4999999995</v>
      </c>
      <c r="D24" s="8">
        <f t="shared" si="0"/>
        <v>5339504.5</v>
      </c>
      <c r="G24" s="13" t="s">
        <v>369</v>
      </c>
      <c r="H24"/>
      <c r="I24"/>
      <c r="J24">
        <v>1</v>
      </c>
      <c r="K24"/>
      <c r="L24">
        <f>H24+J24</f>
        <v>1</v>
      </c>
      <c r="M24"/>
      <c r="N24">
        <f>L24/5</f>
        <v>0.2</v>
      </c>
      <c r="O24" s="177">
        <f>B12</f>
        <v>12500000</v>
      </c>
      <c r="P24" s="177">
        <f>O24*N24</f>
        <v>2500000</v>
      </c>
      <c r="Q24"/>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s="14"/>
    </row>
    <row r="25" spans="1:54" x14ac:dyDescent="0.2">
      <c r="A25" s="1">
        <f>IF(A24&lt;'Project Information'!B$11,A24+1,"")</f>
        <v>2031</v>
      </c>
      <c r="B25" s="22">
        <v>8582740</v>
      </c>
      <c r="C25" s="22">
        <f t="shared" si="1"/>
        <v>3243235.4999999995</v>
      </c>
      <c r="D25" s="8">
        <f t="shared" si="0"/>
        <v>5339504.5</v>
      </c>
      <c r="G25" s="13" t="s">
        <v>370</v>
      </c>
      <c r="H25">
        <v>8</v>
      </c>
      <c r="I25"/>
      <c r="J25">
        <v>1</v>
      </c>
      <c r="K25"/>
      <c r="L25">
        <f t="shared" ref="L25:L29" si="2">H25+J25</f>
        <v>9</v>
      </c>
      <c r="M25"/>
      <c r="N25">
        <f t="shared" ref="N25:N29" si="3">L25/5</f>
        <v>1.8</v>
      </c>
      <c r="O25" s="177">
        <f>B11</f>
        <v>1188200</v>
      </c>
      <c r="P25" s="177">
        <f t="shared" ref="P25:P28" si="4">O25*N25</f>
        <v>2138760</v>
      </c>
      <c r="Q25"/>
      <c r="R25"/>
      <c r="S25"/>
      <c r="T25"/>
      <c r="U25"/>
      <c r="V25"/>
      <c r="W25"/>
      <c r="X25"/>
      <c r="Y25"/>
      <c r="Z25"/>
      <c r="AA25"/>
      <c r="AB25"/>
      <c r="AC25"/>
      <c r="AD25"/>
      <c r="AE25"/>
      <c r="AF25"/>
      <c r="AG25"/>
      <c r="AH25"/>
      <c r="AI25"/>
      <c r="AJ25"/>
      <c r="AK25"/>
      <c r="AL25"/>
      <c r="AM25"/>
      <c r="AN25"/>
      <c r="AO25"/>
      <c r="AP25"/>
      <c r="AQ25"/>
      <c r="AR25"/>
      <c r="AS25"/>
      <c r="AT25"/>
      <c r="AU25"/>
      <c r="AV25"/>
      <c r="AW25"/>
      <c r="AX25"/>
      <c r="AY25"/>
      <c r="AZ25"/>
      <c r="BA25"/>
      <c r="BB25" s="14"/>
    </row>
    <row r="26" spans="1:54" x14ac:dyDescent="0.2">
      <c r="A26" s="1">
        <f>IF(A25&lt;'Project Information'!B$11,A25+1,"")</f>
        <v>2032</v>
      </c>
      <c r="B26" s="22">
        <v>8582740</v>
      </c>
      <c r="C26" s="22">
        <f t="shared" si="1"/>
        <v>3243235.4999999995</v>
      </c>
      <c r="D26" s="8">
        <f t="shared" si="0"/>
        <v>5339504.5</v>
      </c>
      <c r="G26" s="13" t="s">
        <v>371</v>
      </c>
      <c r="H26">
        <v>14</v>
      </c>
      <c r="I26"/>
      <c r="J26">
        <v>9</v>
      </c>
      <c r="K26"/>
      <c r="L26">
        <f t="shared" si="2"/>
        <v>23</v>
      </c>
      <c r="M26"/>
      <c r="N26">
        <f t="shared" si="3"/>
        <v>4.5999999999999996</v>
      </c>
      <c r="O26" s="177">
        <f>B10</f>
        <v>233800</v>
      </c>
      <c r="P26" s="177">
        <f t="shared" si="4"/>
        <v>1075480</v>
      </c>
      <c r="Q26"/>
      <c r="R26"/>
      <c r="S26"/>
      <c r="T26"/>
      <c r="U26"/>
      <c r="V26"/>
      <c r="W26"/>
      <c r="X26"/>
      <c r="Y26"/>
      <c r="Z26"/>
      <c r="AA26"/>
      <c r="AB26"/>
      <c r="AC26"/>
      <c r="AD26"/>
      <c r="AE26"/>
      <c r="AF26"/>
      <c r="AG26"/>
      <c r="AH26"/>
      <c r="AI26"/>
      <c r="AJ26"/>
      <c r="AK26"/>
      <c r="AL26"/>
      <c r="AM26"/>
      <c r="AN26"/>
      <c r="AO26"/>
      <c r="AP26"/>
      <c r="AQ26"/>
      <c r="AR26"/>
      <c r="AS26"/>
      <c r="AT26"/>
      <c r="AU26"/>
      <c r="AV26"/>
      <c r="AW26"/>
      <c r="AX26"/>
      <c r="AY26"/>
      <c r="AZ26"/>
      <c r="BA26"/>
      <c r="BB26" s="14"/>
    </row>
    <row r="27" spans="1:54" x14ac:dyDescent="0.2">
      <c r="A27" s="1">
        <f>IF(A26&lt;'Project Information'!B$11,A26+1,"")</f>
        <v>2033</v>
      </c>
      <c r="B27" s="22">
        <v>8582740</v>
      </c>
      <c r="C27" s="22">
        <f t="shared" si="1"/>
        <v>3243235.4999999995</v>
      </c>
      <c r="D27" s="8">
        <f t="shared" si="0"/>
        <v>5339504.5</v>
      </c>
      <c r="G27" s="13" t="s">
        <v>372</v>
      </c>
      <c r="H27">
        <v>68</v>
      </c>
      <c r="I27"/>
      <c r="J27">
        <v>57</v>
      </c>
      <c r="K27"/>
      <c r="L27">
        <f t="shared" si="2"/>
        <v>125</v>
      </c>
      <c r="M27"/>
      <c r="N27">
        <f t="shared" si="3"/>
        <v>25</v>
      </c>
      <c r="O27" s="177">
        <f>B9</f>
        <v>111700</v>
      </c>
      <c r="P27" s="177">
        <f t="shared" si="4"/>
        <v>2792500</v>
      </c>
      <c r="Q27"/>
      <c r="R27"/>
      <c r="S27"/>
      <c r="T27"/>
      <c r="U27"/>
      <c r="V27"/>
      <c r="W27"/>
      <c r="X27"/>
      <c r="Y27"/>
      <c r="Z27"/>
      <c r="AA27"/>
      <c r="AB27"/>
      <c r="AC27"/>
      <c r="AD27"/>
      <c r="AE27"/>
      <c r="AF27"/>
      <c r="AG27"/>
      <c r="AH27"/>
      <c r="AI27"/>
      <c r="AJ27"/>
      <c r="AK27"/>
      <c r="AL27"/>
      <c r="AM27"/>
      <c r="AN27"/>
      <c r="AO27"/>
      <c r="AP27"/>
      <c r="AQ27"/>
      <c r="AR27"/>
      <c r="AS27"/>
      <c r="AT27"/>
      <c r="AU27"/>
      <c r="AV27"/>
      <c r="AW27"/>
      <c r="AX27"/>
      <c r="AY27"/>
      <c r="AZ27"/>
      <c r="BA27"/>
      <c r="BB27" s="14"/>
    </row>
    <row r="28" spans="1:54" x14ac:dyDescent="0.2">
      <c r="A28" s="1">
        <f>IF(A27&lt;'Project Information'!B$11,A27+1,"")</f>
        <v>2034</v>
      </c>
      <c r="B28" s="22">
        <v>8582740</v>
      </c>
      <c r="C28" s="22">
        <f t="shared" si="1"/>
        <v>3243235.4999999995</v>
      </c>
      <c r="D28" s="8">
        <f t="shared" si="0"/>
        <v>5339504.5</v>
      </c>
      <c r="G28" s="13" t="s">
        <v>373</v>
      </c>
      <c r="H28">
        <v>40</v>
      </c>
      <c r="I28"/>
      <c r="J28">
        <f>104-J27-J26-J25-J24</f>
        <v>36</v>
      </c>
      <c r="K28"/>
      <c r="L28">
        <f t="shared" si="2"/>
        <v>76</v>
      </c>
      <c r="M28"/>
      <c r="N28">
        <f t="shared" si="3"/>
        <v>15.2</v>
      </c>
      <c r="O28" s="177">
        <f>B8</f>
        <v>5000</v>
      </c>
      <c r="P28" s="177">
        <f t="shared" si="4"/>
        <v>76000</v>
      </c>
      <c r="Q28"/>
      <c r="R28"/>
      <c r="S28"/>
      <c r="T28"/>
      <c r="U28"/>
      <c r="V28"/>
      <c r="W28"/>
      <c r="X28"/>
      <c r="Y28"/>
      <c r="Z28"/>
      <c r="AA28"/>
      <c r="AB28"/>
      <c r="AC28"/>
      <c r="AD28"/>
      <c r="AE28"/>
      <c r="AF28"/>
      <c r="AG28"/>
      <c r="AH28"/>
      <c r="AI28"/>
      <c r="AJ28"/>
      <c r="AK28"/>
      <c r="AL28"/>
      <c r="AM28"/>
      <c r="AN28"/>
      <c r="AO28"/>
      <c r="AP28"/>
      <c r="AQ28"/>
      <c r="AR28"/>
      <c r="AS28"/>
      <c r="AT28"/>
      <c r="AU28"/>
      <c r="AV28"/>
      <c r="AW28"/>
      <c r="AX28"/>
      <c r="AY28"/>
      <c r="AZ28"/>
      <c r="BA28"/>
      <c r="BB28" s="14"/>
    </row>
    <row r="29" spans="1:54" x14ac:dyDescent="0.2">
      <c r="A29" s="1">
        <f>IF(A28&lt;'Project Information'!B$11,A28+1,"")</f>
        <v>2035</v>
      </c>
      <c r="B29" s="22">
        <v>8582740</v>
      </c>
      <c r="C29" s="22">
        <f t="shared" si="1"/>
        <v>3243235.4999999995</v>
      </c>
      <c r="D29" s="8">
        <f t="shared" si="0"/>
        <v>5339504.5</v>
      </c>
      <c r="G29" s="13"/>
      <c r="H29">
        <f>SUM(H24:H28)</f>
        <v>130</v>
      </c>
      <c r="I29"/>
      <c r="J29">
        <f t="shared" ref="J29" si="5">SUM(J24:J28)</f>
        <v>104</v>
      </c>
      <c r="K29"/>
      <c r="L29">
        <f t="shared" si="2"/>
        <v>234</v>
      </c>
      <c r="M29"/>
      <c r="N29">
        <f t="shared" si="3"/>
        <v>46.8</v>
      </c>
      <c r="O29"/>
      <c r="P29" s="177">
        <f>SUM(P24:P28)</f>
        <v>8582740</v>
      </c>
      <c r="Q29" s="178">
        <f>P29/N29</f>
        <v>183391.88034188034</v>
      </c>
      <c r="R29" t="s">
        <v>400</v>
      </c>
      <c r="S29"/>
      <c r="T29"/>
      <c r="U29"/>
      <c r="V29"/>
      <c r="W29"/>
      <c r="X29"/>
      <c r="Y29"/>
      <c r="Z29"/>
      <c r="AA29"/>
      <c r="AB29"/>
      <c r="AC29"/>
      <c r="AD29"/>
      <c r="AE29"/>
      <c r="AF29"/>
      <c r="AG29"/>
      <c r="AH29"/>
      <c r="AI29"/>
      <c r="AJ29"/>
      <c r="AK29"/>
      <c r="AL29"/>
      <c r="AM29"/>
      <c r="AN29"/>
      <c r="AO29"/>
      <c r="AP29"/>
      <c r="AQ29"/>
      <c r="AR29"/>
      <c r="AS29"/>
      <c r="AT29"/>
      <c r="AU29"/>
      <c r="AV29"/>
      <c r="AW29"/>
      <c r="AX29"/>
      <c r="AY29"/>
      <c r="AZ29"/>
      <c r="BA29"/>
      <c r="BB29" s="14"/>
    </row>
    <row r="30" spans="1:54" x14ac:dyDescent="0.2">
      <c r="A30" s="1">
        <f>IF(A29&lt;'Project Information'!B$11,A29+1,"")</f>
        <v>2036</v>
      </c>
      <c r="B30" s="22">
        <v>8582740</v>
      </c>
      <c r="C30" s="22">
        <f t="shared" si="1"/>
        <v>3243235.4999999995</v>
      </c>
      <c r="D30" s="8">
        <f t="shared" si="0"/>
        <v>5339504.5</v>
      </c>
      <c r="G30" s="13"/>
      <c r="H30"/>
      <c r="I30"/>
      <c r="J30"/>
      <c r="K30"/>
      <c r="L30"/>
      <c r="M30"/>
      <c r="N30"/>
      <c r="O30"/>
      <c r="P30"/>
      <c r="Q30" s="177">
        <f>SUM(O24:O27)/SUM(N24:N27)</f>
        <v>444104.43037974683</v>
      </c>
      <c r="R30" t="s">
        <v>401</v>
      </c>
      <c r="S30"/>
      <c r="T30"/>
      <c r="U30"/>
      <c r="V30"/>
      <c r="W30"/>
      <c r="X30"/>
      <c r="Y30"/>
      <c r="Z30"/>
      <c r="AA30"/>
      <c r="AB30"/>
      <c r="AC30"/>
      <c r="AD30"/>
      <c r="AE30"/>
      <c r="AF30"/>
      <c r="AG30"/>
      <c r="AH30"/>
      <c r="AI30"/>
      <c r="AJ30"/>
      <c r="AK30"/>
      <c r="AL30"/>
      <c r="AM30"/>
      <c r="AN30"/>
      <c r="AO30"/>
      <c r="AP30"/>
      <c r="AQ30"/>
      <c r="AR30"/>
      <c r="AS30"/>
      <c r="AT30"/>
      <c r="AU30"/>
      <c r="AV30"/>
      <c r="AW30"/>
      <c r="AX30"/>
      <c r="AY30"/>
      <c r="AZ30"/>
      <c r="BA30"/>
      <c r="BB30" s="14"/>
    </row>
    <row r="31" spans="1:54" x14ac:dyDescent="0.2">
      <c r="A31" s="1">
        <f>IF(A30&lt;'Project Information'!B$11,A30+1,"")</f>
        <v>2037</v>
      </c>
      <c r="B31" s="22">
        <v>8582740</v>
      </c>
      <c r="C31" s="22">
        <f t="shared" si="1"/>
        <v>3243235.4999999995</v>
      </c>
      <c r="D31" s="8">
        <f t="shared" si="0"/>
        <v>5339504.5</v>
      </c>
      <c r="G31" s="13" t="s">
        <v>376</v>
      </c>
      <c r="H31">
        <v>15</v>
      </c>
      <c r="I31"/>
      <c r="J31">
        <v>11</v>
      </c>
      <c r="K31"/>
      <c r="L31"/>
      <c r="M31"/>
      <c r="N31">
        <f>(H31+J31)/5</f>
        <v>5.2</v>
      </c>
      <c r="O31"/>
      <c r="P31"/>
      <c r="Q31"/>
      <c r="R31"/>
      <c r="S31"/>
      <c r="T31"/>
      <c r="U31"/>
      <c r="V31"/>
      <c r="W31"/>
      <c r="X31"/>
      <c r="Y31"/>
      <c r="Z31"/>
      <c r="AA31"/>
      <c r="AB31"/>
      <c r="AC31"/>
      <c r="AD31"/>
      <c r="AE31"/>
      <c r="AF31"/>
      <c r="AG31"/>
      <c r="AH31"/>
      <c r="AI31"/>
      <c r="AJ31"/>
      <c r="AK31"/>
      <c r="AL31"/>
      <c r="AM31"/>
      <c r="AN31"/>
      <c r="AO31"/>
      <c r="AP31"/>
      <c r="AQ31"/>
      <c r="AR31"/>
      <c r="AS31"/>
      <c r="AT31"/>
      <c r="AU31"/>
      <c r="AV31"/>
      <c r="AW31"/>
      <c r="AX31"/>
      <c r="AY31"/>
      <c r="AZ31"/>
      <c r="BA31"/>
      <c r="BB31" s="14"/>
    </row>
    <row r="32" spans="1:54" x14ac:dyDescent="0.2">
      <c r="A32" s="1">
        <f>IF(A31&lt;'Project Information'!B$11,A31+1,"")</f>
        <v>2038</v>
      </c>
      <c r="B32" s="22">
        <v>8582740</v>
      </c>
      <c r="C32" s="22">
        <f t="shared" si="1"/>
        <v>3243235.4999999995</v>
      </c>
      <c r="D32" s="8">
        <f t="shared" si="0"/>
        <v>5339504.5</v>
      </c>
      <c r="G32" s="13" t="s">
        <v>377</v>
      </c>
      <c r="H32">
        <v>7</v>
      </c>
      <c r="I32"/>
      <c r="J32">
        <v>7</v>
      </c>
      <c r="K32"/>
      <c r="L32"/>
      <c r="M32"/>
      <c r="N32">
        <f>(H32+J32)/5</f>
        <v>2.8</v>
      </c>
      <c r="O32"/>
      <c r="P32"/>
      <c r="Q32"/>
      <c r="R32"/>
      <c r="S32"/>
      <c r="T32"/>
      <c r="U32"/>
      <c r="V32"/>
      <c r="W32"/>
      <c r="X32"/>
      <c r="Y32"/>
      <c r="Z32"/>
      <c r="AA32"/>
      <c r="AB32"/>
      <c r="AC32"/>
      <c r="AD32"/>
      <c r="AE32"/>
      <c r="AF32"/>
      <c r="AG32"/>
      <c r="AH32"/>
      <c r="AI32"/>
      <c r="AJ32"/>
      <c r="AK32"/>
      <c r="AL32"/>
      <c r="AM32"/>
      <c r="AN32"/>
      <c r="AO32"/>
      <c r="AP32"/>
      <c r="AQ32"/>
      <c r="AR32"/>
      <c r="AS32"/>
      <c r="AT32"/>
      <c r="AU32"/>
      <c r="AV32"/>
      <c r="AW32"/>
      <c r="AX32"/>
      <c r="AY32"/>
      <c r="AZ32"/>
      <c r="BA32"/>
      <c r="BB32" s="14"/>
    </row>
    <row r="33" spans="1:54" x14ac:dyDescent="0.2">
      <c r="A33" s="1">
        <f>IF(A32&lt;'Project Information'!B$11,A32+1,"")</f>
        <v>2039</v>
      </c>
      <c r="B33" s="22">
        <v>8582740</v>
      </c>
      <c r="C33" s="22">
        <f t="shared" si="1"/>
        <v>3243235.4999999995</v>
      </c>
      <c r="D33" s="8">
        <f t="shared" si="0"/>
        <v>5339504.5</v>
      </c>
      <c r="G33" s="13"/>
      <c r="H33"/>
      <c r="I33"/>
      <c r="J33"/>
      <c r="K33"/>
      <c r="L33"/>
      <c r="M33"/>
      <c r="N33"/>
      <c r="O33"/>
      <c r="P33"/>
      <c r="Q33"/>
      <c r="R33"/>
      <c r="S33"/>
      <c r="T33"/>
      <c r="U33"/>
      <c r="V33"/>
      <c r="W33"/>
      <c r="X33"/>
      <c r="Y33"/>
      <c r="Z33"/>
      <c r="AA33"/>
      <c r="AB33"/>
      <c r="AC33"/>
      <c r="AD33"/>
      <c r="AE33"/>
      <c r="AF33"/>
      <c r="AG33"/>
      <c r="AH33"/>
      <c r="AI33"/>
      <c r="AJ33"/>
      <c r="AK33"/>
      <c r="AL33"/>
      <c r="AM33"/>
      <c r="AN33"/>
      <c r="AO33"/>
      <c r="AP33"/>
      <c r="AQ33"/>
      <c r="AR33"/>
      <c r="AS33"/>
      <c r="AT33"/>
      <c r="AU33"/>
      <c r="AV33"/>
      <c r="AW33"/>
      <c r="AX33"/>
      <c r="AY33"/>
      <c r="AZ33"/>
      <c r="BA33"/>
      <c r="BB33" s="14"/>
    </row>
    <row r="34" spans="1:54" x14ac:dyDescent="0.2">
      <c r="A34" s="1">
        <f>IF(A33&lt;'Project Information'!B$11,A33+1,"")</f>
        <v>2040</v>
      </c>
      <c r="B34" s="22">
        <v>8582740</v>
      </c>
      <c r="C34" s="22">
        <f t="shared" si="1"/>
        <v>3243235.4999999995</v>
      </c>
      <c r="D34" s="8">
        <f t="shared" si="0"/>
        <v>5339504.5</v>
      </c>
      <c r="G34" s="13" t="s">
        <v>378</v>
      </c>
      <c r="H34" t="s">
        <v>383</v>
      </c>
      <c r="I34"/>
      <c r="J34" t="s">
        <v>383</v>
      </c>
      <c r="K34"/>
      <c r="L34"/>
      <c r="M34"/>
      <c r="N34"/>
      <c r="O34"/>
      <c r="P34" t="s">
        <v>380</v>
      </c>
      <c r="Q34"/>
      <c r="R34"/>
      <c r="S34"/>
      <c r="T34"/>
      <c r="U34"/>
      <c r="V34"/>
      <c r="W34"/>
      <c r="X34"/>
      <c r="Y34"/>
      <c r="Z34"/>
      <c r="AA34"/>
      <c r="AB34"/>
      <c r="AC34"/>
      <c r="AD34"/>
      <c r="AE34"/>
      <c r="AF34"/>
      <c r="AG34"/>
      <c r="AH34"/>
      <c r="AI34"/>
      <c r="AJ34"/>
      <c r="AK34"/>
      <c r="AL34"/>
      <c r="AM34"/>
      <c r="AN34"/>
      <c r="AO34"/>
      <c r="AP34"/>
      <c r="AQ34"/>
      <c r="AR34"/>
      <c r="AS34"/>
      <c r="AT34"/>
      <c r="AU34"/>
      <c r="AV34"/>
      <c r="AW34"/>
      <c r="AX34"/>
      <c r="AY34"/>
      <c r="AZ34"/>
      <c r="BA34"/>
      <c r="BB34" s="14"/>
    </row>
    <row r="35" spans="1:54" x14ac:dyDescent="0.2">
      <c r="A35" s="1">
        <f>IF(A34&lt;'Project Information'!B$11,A34+1,"")</f>
        <v>2041</v>
      </c>
      <c r="B35" s="22">
        <v>8582740</v>
      </c>
      <c r="C35" s="22">
        <f t="shared" si="1"/>
        <v>3243235.4999999995</v>
      </c>
      <c r="D35" s="8">
        <f t="shared" si="0"/>
        <v>5339504.5</v>
      </c>
      <c r="G35" s="13" t="s">
        <v>379</v>
      </c>
      <c r="H35">
        <v>0.65</v>
      </c>
      <c r="I35"/>
      <c r="J35">
        <v>0.65</v>
      </c>
      <c r="K35"/>
      <c r="L35"/>
      <c r="M35"/>
      <c r="N35">
        <f>(1-J35)*N31</f>
        <v>1.8199999999999998</v>
      </c>
      <c r="O35"/>
      <c r="P35" s="178">
        <f>N35*Q29</f>
        <v>333773.22222222219</v>
      </c>
      <c r="Q35"/>
      <c r="R35"/>
      <c r="S35"/>
      <c r="T35"/>
      <c r="U35"/>
      <c r="V35"/>
      <c r="W35"/>
      <c r="X35"/>
      <c r="Y35"/>
      <c r="Z35"/>
      <c r="AA35"/>
      <c r="AB35"/>
      <c r="AC35"/>
      <c r="AD35"/>
      <c r="AE35"/>
      <c r="AF35"/>
      <c r="AG35"/>
      <c r="AH35"/>
      <c r="AI35"/>
      <c r="AJ35"/>
      <c r="AK35"/>
      <c r="AL35"/>
      <c r="AM35"/>
      <c r="AN35"/>
      <c r="AO35"/>
      <c r="AP35"/>
      <c r="AQ35"/>
      <c r="AR35"/>
      <c r="AS35"/>
      <c r="AT35"/>
      <c r="AU35"/>
      <c r="AV35"/>
      <c r="AW35"/>
      <c r="AX35"/>
      <c r="AY35"/>
      <c r="AZ35"/>
      <c r="BA35"/>
      <c r="BB35" s="14"/>
    </row>
    <row r="36" spans="1:54" x14ac:dyDescent="0.2">
      <c r="A36" s="1">
        <f>IF(A35&lt;'Project Information'!B$11,A35+1,"")</f>
        <v>2042</v>
      </c>
      <c r="B36" s="22">
        <v>8582740</v>
      </c>
      <c r="C36" s="22">
        <f t="shared" si="1"/>
        <v>3243235.4999999995</v>
      </c>
      <c r="D36" s="8">
        <f t="shared" si="0"/>
        <v>5339504.5</v>
      </c>
      <c r="G36" s="13" t="s">
        <v>381</v>
      </c>
      <c r="H36">
        <v>0.48</v>
      </c>
      <c r="I36"/>
      <c r="J36">
        <v>0.48</v>
      </c>
      <c r="K36"/>
      <c r="L36"/>
      <c r="M36"/>
      <c r="N36">
        <f>(1-J36)*N32</f>
        <v>1.456</v>
      </c>
      <c r="O36"/>
      <c r="P36" s="178">
        <f>N36*Q29</f>
        <v>267018.5777777778</v>
      </c>
      <c r="Q36"/>
      <c r="R36"/>
      <c r="S36"/>
      <c r="T36"/>
      <c r="U36"/>
      <c r="V36"/>
      <c r="W36"/>
      <c r="X36"/>
      <c r="Y36"/>
      <c r="Z36"/>
      <c r="AA36"/>
      <c r="AB36"/>
      <c r="AC36"/>
      <c r="AD36"/>
      <c r="AE36"/>
      <c r="AF36"/>
      <c r="AG36"/>
      <c r="AH36"/>
      <c r="AI36"/>
      <c r="AJ36"/>
      <c r="AK36"/>
      <c r="AL36"/>
      <c r="AM36"/>
      <c r="AN36"/>
      <c r="AO36"/>
      <c r="AP36"/>
      <c r="AQ36"/>
      <c r="AR36"/>
      <c r="AS36"/>
      <c r="AT36"/>
      <c r="AU36"/>
      <c r="AV36"/>
      <c r="AW36"/>
      <c r="AX36"/>
      <c r="AY36"/>
      <c r="AZ36"/>
      <c r="BA36"/>
      <c r="BB36" s="14"/>
    </row>
    <row r="37" spans="1:54" x14ac:dyDescent="0.2">
      <c r="A37" s="1">
        <f>IF(A36&lt;'Project Information'!B$11,A36+1,"")</f>
        <v>2043</v>
      </c>
      <c r="B37" s="22">
        <v>8582740</v>
      </c>
      <c r="C37" s="22">
        <f t="shared" si="1"/>
        <v>3243235.4999999995</v>
      </c>
      <c r="D37" s="8">
        <f t="shared" si="0"/>
        <v>5339504.5</v>
      </c>
      <c r="G37" s="13" t="s">
        <v>382</v>
      </c>
      <c r="H37">
        <v>0.437</v>
      </c>
      <c r="I37"/>
      <c r="J37">
        <v>0.437</v>
      </c>
      <c r="K37"/>
      <c r="L37"/>
      <c r="M37"/>
      <c r="N37">
        <f>(1-J37)*SUM(N24:N27)</f>
        <v>17.790799999999997</v>
      </c>
      <c r="O37"/>
      <c r="P37" s="178">
        <f>N37*Q30/3</f>
        <v>2633657.6999999997</v>
      </c>
      <c r="Q37"/>
      <c r="R37"/>
      <c r="S37"/>
      <c r="T37"/>
      <c r="U37"/>
      <c r="V37"/>
      <c r="W37"/>
      <c r="X37"/>
      <c r="Y37"/>
      <c r="Z37"/>
      <c r="AA37"/>
      <c r="AB37"/>
      <c r="AC37"/>
      <c r="AD37"/>
      <c r="AE37"/>
      <c r="AF37"/>
      <c r="AG37"/>
      <c r="AH37"/>
      <c r="AI37"/>
      <c r="AJ37"/>
      <c r="AK37"/>
      <c r="AL37"/>
      <c r="AM37"/>
      <c r="AN37"/>
      <c r="AO37"/>
      <c r="AP37"/>
      <c r="AQ37"/>
      <c r="AR37"/>
      <c r="AS37"/>
      <c r="AT37"/>
      <c r="AU37"/>
      <c r="AV37"/>
      <c r="AW37"/>
      <c r="AX37"/>
      <c r="AY37"/>
      <c r="AZ37"/>
      <c r="BA37"/>
      <c r="BB37" s="14"/>
    </row>
    <row r="38" spans="1:54" x14ac:dyDescent="0.2">
      <c r="A38" s="1">
        <f>IF(A37&lt;'Project Information'!B$11,A37+1,"")</f>
        <v>2044</v>
      </c>
      <c r="B38" s="22">
        <v>8582740</v>
      </c>
      <c r="C38" s="22">
        <f t="shared" si="1"/>
        <v>3243235.4999999995</v>
      </c>
      <c r="D38" s="8">
        <f t="shared" si="0"/>
        <v>5339504.5</v>
      </c>
      <c r="G38" s="62" t="s">
        <v>402</v>
      </c>
      <c r="H38">
        <v>0.85</v>
      </c>
      <c r="I38"/>
      <c r="J38">
        <v>0.85</v>
      </c>
      <c r="K38"/>
      <c r="L38"/>
      <c r="M38"/>
      <c r="N38">
        <f>(1-J38)*SUM(N24:N27)</f>
        <v>4.7400000000000011</v>
      </c>
      <c r="O38"/>
      <c r="P38" s="178">
        <f>N38*Q30</f>
        <v>2105055.0000000005</v>
      </c>
      <c r="Q38"/>
      <c r="R38" t="s">
        <v>403</v>
      </c>
      <c r="S38"/>
      <c r="T38"/>
      <c r="U38"/>
      <c r="V38"/>
      <c r="W38"/>
      <c r="X38"/>
      <c r="Y38"/>
      <c r="Z38"/>
      <c r="AA38"/>
      <c r="AB38"/>
      <c r="AC38"/>
      <c r="AD38"/>
      <c r="AE38"/>
      <c r="AF38"/>
      <c r="AG38"/>
      <c r="AH38"/>
      <c r="AI38"/>
      <c r="AJ38"/>
      <c r="AK38"/>
      <c r="AL38"/>
      <c r="AM38"/>
      <c r="AN38"/>
      <c r="AO38"/>
      <c r="AP38"/>
      <c r="AQ38"/>
      <c r="AR38"/>
      <c r="AS38"/>
      <c r="AT38"/>
      <c r="AU38"/>
      <c r="AV38"/>
      <c r="AW38"/>
      <c r="AX38"/>
      <c r="AY38"/>
      <c r="AZ38"/>
      <c r="BA38"/>
      <c r="BB38" s="14"/>
    </row>
    <row r="39" spans="1:54" x14ac:dyDescent="0.2">
      <c r="A39" s="1">
        <f>IF(A38&lt;'Project Information'!B$11,A38+1,"")</f>
        <v>2045</v>
      </c>
      <c r="B39" s="22">
        <v>8582740</v>
      </c>
      <c r="C39" s="22">
        <f t="shared" si="1"/>
        <v>3243235.4999999995</v>
      </c>
      <c r="D39" s="8">
        <f t="shared" si="0"/>
        <v>5339504.5</v>
      </c>
      <c r="G39" s="180"/>
      <c r="H39"/>
      <c r="I39"/>
      <c r="J39"/>
      <c r="K39"/>
      <c r="L39"/>
      <c r="M39"/>
      <c r="N39"/>
      <c r="O39"/>
      <c r="P39"/>
      <c r="Q39"/>
      <c r="R39"/>
      <c r="S39"/>
      <c r="T39"/>
      <c r="U39"/>
      <c r="V39"/>
      <c r="W39"/>
      <c r="X39"/>
      <c r="Y39"/>
      <c r="Z39"/>
      <c r="AA39"/>
      <c r="AB39"/>
      <c r="AC39"/>
      <c r="AD39"/>
      <c r="AE39"/>
      <c r="AF39"/>
      <c r="AG39"/>
      <c r="AH39"/>
      <c r="AI39"/>
      <c r="AJ39"/>
      <c r="AK39"/>
      <c r="AL39"/>
      <c r="AM39"/>
      <c r="AN39"/>
      <c r="AO39"/>
      <c r="AP39"/>
      <c r="AQ39"/>
      <c r="AR39"/>
      <c r="AS39"/>
      <c r="AT39"/>
      <c r="AU39"/>
      <c r="AV39"/>
      <c r="AW39"/>
      <c r="AX39"/>
      <c r="AY39"/>
      <c r="AZ39"/>
      <c r="BA39"/>
      <c r="BB39" s="14"/>
    </row>
    <row r="40" spans="1:54" x14ac:dyDescent="0.2">
      <c r="A40" s="1">
        <f>IF(A39&lt;'Project Information'!B$11,A39+1,"")</f>
        <v>2046</v>
      </c>
      <c r="B40" s="22">
        <v>8582740</v>
      </c>
      <c r="C40" s="22">
        <f t="shared" si="1"/>
        <v>3243235.4999999995</v>
      </c>
      <c r="D40" s="8">
        <f t="shared" si="0"/>
        <v>5339504.5</v>
      </c>
      <c r="G40" s="62"/>
      <c r="H40"/>
      <c r="I40"/>
      <c r="J40"/>
      <c r="K40"/>
      <c r="L40"/>
      <c r="M40"/>
      <c r="N40"/>
      <c r="O40"/>
      <c r="P40"/>
      <c r="Q40"/>
      <c r="R40"/>
      <c r="S40"/>
      <c r="T40"/>
      <c r="U40"/>
      <c r="V40"/>
      <c r="W40"/>
      <c r="X40"/>
      <c r="Y40"/>
      <c r="Z40"/>
      <c r="AA40"/>
      <c r="AB40"/>
      <c r="AC40"/>
      <c r="AD40"/>
      <c r="AE40"/>
      <c r="AF40"/>
      <c r="AG40"/>
      <c r="AH40"/>
      <c r="AI40"/>
      <c r="AJ40"/>
      <c r="AK40"/>
      <c r="AL40"/>
      <c r="AM40"/>
      <c r="AN40"/>
      <c r="AO40"/>
      <c r="AP40"/>
      <c r="AQ40"/>
      <c r="AR40"/>
      <c r="AS40"/>
      <c r="AT40"/>
      <c r="AU40"/>
      <c r="AV40"/>
      <c r="AW40"/>
      <c r="AX40"/>
      <c r="AY40"/>
      <c r="AZ40"/>
      <c r="BA40"/>
      <c r="BB40" s="14"/>
    </row>
    <row r="41" spans="1:54" x14ac:dyDescent="0.2">
      <c r="A41" s="1">
        <f>IF(A40&lt;'Project Information'!B$11,A40+1,"")</f>
        <v>2047</v>
      </c>
      <c r="B41" s="22">
        <v>8582740</v>
      </c>
      <c r="C41" s="22">
        <f t="shared" si="1"/>
        <v>3243235.4999999995</v>
      </c>
      <c r="D41" s="8">
        <f t="shared" si="0"/>
        <v>5339504.5</v>
      </c>
      <c r="G41" s="62"/>
      <c r="H41"/>
      <c r="I41"/>
      <c r="J41"/>
      <c r="K41"/>
      <c r="L41"/>
      <c r="M41"/>
      <c r="N41"/>
      <c r="O41"/>
      <c r="P41"/>
      <c r="Q41"/>
      <c r="R41"/>
      <c r="S41"/>
      <c r="T41"/>
      <c r="U41"/>
      <c r="V41"/>
      <c r="W41"/>
      <c r="X41"/>
      <c r="Y41"/>
      <c r="Z41"/>
      <c r="AA41"/>
      <c r="AB41"/>
      <c r="AC41"/>
      <c r="AD41"/>
      <c r="AE41"/>
      <c r="AF41"/>
      <c r="AG41"/>
      <c r="AH41"/>
      <c r="AI41"/>
      <c r="AJ41"/>
      <c r="AK41"/>
      <c r="AL41"/>
      <c r="AM41"/>
      <c r="AN41"/>
      <c r="AO41"/>
      <c r="AP41"/>
      <c r="AQ41"/>
      <c r="AR41"/>
      <c r="AS41"/>
      <c r="AT41"/>
      <c r="AU41"/>
      <c r="AV41"/>
      <c r="AW41"/>
      <c r="AX41"/>
      <c r="AY41"/>
      <c r="AZ41"/>
      <c r="BA41"/>
      <c r="BB41" s="14"/>
    </row>
    <row r="42" spans="1:54" x14ac:dyDescent="0.2">
      <c r="A42" s="1" t="str">
        <f>IF(A41&lt;'Project Information'!B$11,A41+1,"")</f>
        <v/>
      </c>
      <c r="B42" s="22">
        <v>0</v>
      </c>
      <c r="C42" s="22">
        <v>0</v>
      </c>
      <c r="D42" s="8">
        <f t="shared" si="0"/>
        <v>0</v>
      </c>
      <c r="G42" s="13"/>
      <c r="H42"/>
      <c r="I42"/>
      <c r="J42"/>
      <c r="K42"/>
      <c r="L42"/>
      <c r="M42"/>
      <c r="N42"/>
      <c r="O42"/>
      <c r="P42"/>
      <c r="Q42"/>
      <c r="R42"/>
      <c r="S42"/>
      <c r="T42"/>
      <c r="U42"/>
      <c r="V42"/>
      <c r="W42"/>
      <c r="X42"/>
      <c r="Y42"/>
      <c r="Z42"/>
      <c r="AA42"/>
      <c r="AB42"/>
      <c r="AC42"/>
      <c r="AD42"/>
      <c r="AE42"/>
      <c r="AF42"/>
      <c r="AG42"/>
      <c r="AH42"/>
      <c r="AI42"/>
      <c r="AJ42"/>
      <c r="AK42"/>
      <c r="AL42"/>
      <c r="AM42"/>
      <c r="AN42"/>
      <c r="AO42"/>
      <c r="AP42"/>
      <c r="AQ42"/>
      <c r="AR42"/>
      <c r="AS42"/>
      <c r="AT42"/>
      <c r="AU42"/>
      <c r="AV42"/>
      <c r="AW42"/>
      <c r="AX42"/>
      <c r="AY42"/>
      <c r="AZ42"/>
      <c r="BA42"/>
      <c r="BB42" s="14"/>
    </row>
    <row r="43" spans="1:54" x14ac:dyDescent="0.2">
      <c r="A43" s="1" t="str">
        <f>IF(A42&lt;'Project Information'!B$11,A42+1,"")</f>
        <v/>
      </c>
      <c r="B43" s="22">
        <v>0</v>
      </c>
      <c r="C43" s="22">
        <v>0</v>
      </c>
      <c r="D43" s="8">
        <f t="shared" si="0"/>
        <v>0</v>
      </c>
      <c r="G43" s="13"/>
      <c r="H43"/>
      <c r="I43"/>
      <c r="J43"/>
      <c r="K43"/>
      <c r="L43"/>
      <c r="M43"/>
      <c r="N43"/>
      <c r="O43"/>
      <c r="P43"/>
      <c r="Q43"/>
      <c r="R43"/>
      <c r="S43"/>
      <c r="T43"/>
      <c r="U43"/>
      <c r="V43"/>
      <c r="W43"/>
      <c r="X43"/>
      <c r="Y43"/>
      <c r="Z43"/>
      <c r="AA43"/>
      <c r="AB43"/>
      <c r="AC43"/>
      <c r="AD43"/>
      <c r="AE43"/>
      <c r="AF43"/>
      <c r="AG43"/>
      <c r="AH43"/>
      <c r="AI43"/>
      <c r="AJ43"/>
      <c r="AK43"/>
      <c r="AL43"/>
      <c r="AM43"/>
      <c r="AN43"/>
      <c r="AO43"/>
      <c r="AP43"/>
      <c r="AQ43"/>
      <c r="AR43"/>
      <c r="AS43"/>
      <c r="AT43"/>
      <c r="AU43"/>
      <c r="AV43"/>
      <c r="AW43"/>
      <c r="AX43"/>
      <c r="AY43"/>
      <c r="AZ43"/>
      <c r="BA43"/>
      <c r="BB43" s="14"/>
    </row>
    <row r="44" spans="1:54" x14ac:dyDescent="0.2">
      <c r="A44" s="1" t="str">
        <f>IF(A43&lt;'Project Information'!B$11,A43+1,"")</f>
        <v/>
      </c>
      <c r="B44" s="22">
        <v>0</v>
      </c>
      <c r="C44" s="22">
        <v>0</v>
      </c>
      <c r="D44" s="8">
        <f t="shared" si="0"/>
        <v>0</v>
      </c>
      <c r="G44" s="13"/>
      <c r="H44"/>
      <c r="I44"/>
      <c r="J44"/>
      <c r="K44"/>
      <c r="L44"/>
      <c r="M44"/>
      <c r="N44"/>
      <c r="O44"/>
      <c r="P44"/>
      <c r="Q44"/>
      <c r="R44"/>
      <c r="S44"/>
      <c r="T44"/>
      <c r="U44"/>
      <c r="V44"/>
      <c r="W44"/>
      <c r="X44"/>
      <c r="Y44"/>
      <c r="Z44"/>
      <c r="AA44"/>
      <c r="AB44"/>
      <c r="AC44"/>
      <c r="AD44"/>
      <c r="AE44"/>
      <c r="AF44"/>
      <c r="AG44"/>
      <c r="AH44"/>
      <c r="AI44"/>
      <c r="AJ44"/>
      <c r="AK44"/>
      <c r="AL44"/>
      <c r="AM44"/>
      <c r="AN44"/>
      <c r="AO44"/>
      <c r="AP44"/>
      <c r="AQ44"/>
      <c r="AR44"/>
      <c r="AS44"/>
      <c r="AT44"/>
      <c r="AU44"/>
      <c r="AV44"/>
      <c r="AW44"/>
      <c r="AX44"/>
      <c r="AY44"/>
      <c r="AZ44"/>
      <c r="BA44"/>
      <c r="BB44" s="14"/>
    </row>
    <row r="45" spans="1:54" x14ac:dyDescent="0.2">
      <c r="A45" s="1" t="str">
        <f>IF(A44&lt;'Project Information'!B$11,A44+1,"")</f>
        <v/>
      </c>
      <c r="B45" s="22">
        <v>0</v>
      </c>
      <c r="C45" s="22">
        <v>0</v>
      </c>
      <c r="D45" s="8">
        <f t="shared" si="0"/>
        <v>0</v>
      </c>
      <c r="G45" s="13"/>
      <c r="H45"/>
      <c r="I45"/>
      <c r="J45"/>
      <c r="K45"/>
      <c r="L45"/>
      <c r="M45"/>
      <c r="N45"/>
      <c r="O45"/>
      <c r="P45"/>
      <c r="Q45"/>
      <c r="R45"/>
      <c r="S45"/>
      <c r="T45"/>
      <c r="U45"/>
      <c r="V45"/>
      <c r="W45"/>
      <c r="X45"/>
      <c r="Y45"/>
      <c r="Z45"/>
      <c r="AA45"/>
      <c r="AB45"/>
      <c r="AC45"/>
      <c r="AD45"/>
      <c r="AE45"/>
      <c r="AF45"/>
      <c r="AG45"/>
      <c r="AH45"/>
      <c r="AI45"/>
      <c r="AJ45"/>
      <c r="AK45"/>
      <c r="AL45"/>
      <c r="AM45"/>
      <c r="AN45"/>
      <c r="AO45"/>
      <c r="AP45"/>
      <c r="AQ45"/>
      <c r="AR45"/>
      <c r="AS45"/>
      <c r="AT45"/>
      <c r="AU45"/>
      <c r="AV45"/>
      <c r="AW45"/>
      <c r="AX45"/>
      <c r="AY45"/>
      <c r="AZ45"/>
      <c r="BA45"/>
      <c r="BB45" s="14"/>
    </row>
    <row r="46" spans="1:54" x14ac:dyDescent="0.2">
      <c r="A46" s="1" t="str">
        <f>IF(A45&lt;'Project Information'!B$11,A45+1,"")</f>
        <v/>
      </c>
      <c r="B46" s="22">
        <v>0</v>
      </c>
      <c r="C46" s="22">
        <v>0</v>
      </c>
      <c r="D46" s="8">
        <f t="shared" si="0"/>
        <v>0</v>
      </c>
      <c r="G46" s="13"/>
      <c r="H46"/>
      <c r="I46"/>
      <c r="J46"/>
      <c r="K46"/>
      <c r="L46"/>
      <c r="M46"/>
      <c r="N46"/>
      <c r="O46"/>
      <c r="P46"/>
      <c r="Q46"/>
      <c r="R46"/>
      <c r="S46"/>
      <c r="T46"/>
      <c r="U46"/>
      <c r="V46"/>
      <c r="W46"/>
      <c r="X46"/>
      <c r="Y46"/>
      <c r="Z46"/>
      <c r="AA46"/>
      <c r="AB46"/>
      <c r="AC46"/>
      <c r="AD46"/>
      <c r="AE46"/>
      <c r="AF46"/>
      <c r="AG46"/>
      <c r="AH46"/>
      <c r="AI46"/>
      <c r="AJ46"/>
      <c r="AK46"/>
      <c r="AL46"/>
      <c r="AM46"/>
      <c r="AN46"/>
      <c r="AO46"/>
      <c r="AP46"/>
      <c r="AQ46"/>
      <c r="AR46"/>
      <c r="AS46"/>
      <c r="AT46"/>
      <c r="AU46"/>
      <c r="AV46"/>
      <c r="AW46"/>
      <c r="AX46"/>
      <c r="AY46"/>
      <c r="AZ46"/>
      <c r="BA46"/>
      <c r="BB46" s="14"/>
    </row>
    <row r="47" spans="1:54" x14ac:dyDescent="0.2">
      <c r="A47" s="1" t="str">
        <f>IF(A46&lt;'Project Information'!B$11,A46+1,"")</f>
        <v/>
      </c>
      <c r="B47" s="22">
        <v>0</v>
      </c>
      <c r="C47" s="22">
        <v>0</v>
      </c>
      <c r="D47" s="8">
        <f t="shared" si="0"/>
        <v>0</v>
      </c>
      <c r="G47" s="13"/>
      <c r="H47"/>
      <c r="I47"/>
      <c r="J47"/>
      <c r="K47"/>
      <c r="L47"/>
      <c r="M47"/>
      <c r="N47"/>
      <c r="O47"/>
      <c r="P47"/>
      <c r="Q47"/>
      <c r="R47"/>
      <c r="S47"/>
      <c r="T47"/>
      <c r="U47"/>
      <c r="V47"/>
      <c r="W47"/>
      <c r="X47"/>
      <c r="Y47"/>
      <c r="Z47"/>
      <c r="AA47"/>
      <c r="AB47"/>
      <c r="AC47"/>
      <c r="AD47"/>
      <c r="AE47"/>
      <c r="AF47"/>
      <c r="AG47"/>
      <c r="AH47"/>
      <c r="AI47"/>
      <c r="AJ47"/>
      <c r="AK47"/>
      <c r="AL47"/>
      <c r="AM47"/>
      <c r="AN47"/>
      <c r="AO47"/>
      <c r="AP47"/>
      <c r="AQ47"/>
      <c r="AR47"/>
      <c r="AS47"/>
      <c r="AT47"/>
      <c r="AU47"/>
      <c r="AV47"/>
      <c r="AW47"/>
      <c r="AX47"/>
      <c r="AY47"/>
      <c r="AZ47"/>
      <c r="BA47"/>
      <c r="BB47" s="14"/>
    </row>
    <row r="48" spans="1:54" x14ac:dyDescent="0.2">
      <c r="A48" s="1" t="str">
        <f>IF(A47&lt;'Project Information'!B$11,A47+1,"")</f>
        <v/>
      </c>
      <c r="B48" s="22">
        <v>0</v>
      </c>
      <c r="C48" s="22">
        <v>0</v>
      </c>
      <c r="D48" s="8">
        <f t="shared" si="0"/>
        <v>0</v>
      </c>
      <c r="G48" s="13"/>
      <c r="H48"/>
      <c r="I48"/>
      <c r="J48"/>
      <c r="K48"/>
      <c r="L48"/>
      <c r="M48"/>
      <c r="N48"/>
      <c r="O48"/>
      <c r="P48"/>
      <c r="Q48"/>
      <c r="R48"/>
      <c r="S48"/>
      <c r="T48"/>
      <c r="U48"/>
      <c r="V48"/>
      <c r="W48"/>
      <c r="X48"/>
      <c r="Y48"/>
      <c r="Z48"/>
      <c r="AA48"/>
      <c r="AB48"/>
      <c r="AC48"/>
      <c r="AD48"/>
      <c r="AE48"/>
      <c r="AF48"/>
      <c r="AG48"/>
      <c r="AH48"/>
      <c r="AI48"/>
      <c r="AJ48"/>
      <c r="AK48"/>
      <c r="AL48"/>
      <c r="AM48"/>
      <c r="AN48"/>
      <c r="AO48"/>
      <c r="AP48"/>
      <c r="AQ48"/>
      <c r="AR48"/>
      <c r="AS48"/>
      <c r="AT48"/>
      <c r="AU48"/>
      <c r="AV48"/>
      <c r="AW48"/>
      <c r="AX48"/>
      <c r="AY48"/>
      <c r="AZ48"/>
      <c r="BA48"/>
      <c r="BB48" s="14"/>
    </row>
    <row r="49" spans="1:54" x14ac:dyDescent="0.2">
      <c r="A49" s="1" t="str">
        <f>IF(A48&lt;'Project Information'!B$11,A48+1,"")</f>
        <v/>
      </c>
      <c r="B49" s="22">
        <v>0</v>
      </c>
      <c r="C49" s="22">
        <v>0</v>
      </c>
      <c r="D49" s="8">
        <f t="shared" si="0"/>
        <v>0</v>
      </c>
      <c r="G49" s="13"/>
      <c r="H49"/>
      <c r="I49"/>
      <c r="J49"/>
      <c r="K49"/>
      <c r="L49"/>
      <c r="M49"/>
      <c r="N49"/>
      <c r="O49"/>
      <c r="P49"/>
      <c r="Q49"/>
      <c r="R49"/>
      <c r="S49"/>
      <c r="T49"/>
      <c r="U49"/>
      <c r="V49"/>
      <c r="W49"/>
      <c r="X49"/>
      <c r="Y49"/>
      <c r="Z49"/>
      <c r="AA49"/>
      <c r="AB49"/>
      <c r="AC49"/>
      <c r="AD49"/>
      <c r="AE49"/>
      <c r="AF49"/>
      <c r="AG49"/>
      <c r="AH49"/>
      <c r="AI49"/>
      <c r="AJ49"/>
      <c r="AK49"/>
      <c r="AL49"/>
      <c r="AM49"/>
      <c r="AN49"/>
      <c r="AO49"/>
      <c r="AP49"/>
      <c r="AQ49"/>
      <c r="AR49"/>
      <c r="AS49"/>
      <c r="AT49"/>
      <c r="AU49"/>
      <c r="AV49"/>
      <c r="AW49"/>
      <c r="AX49"/>
      <c r="AY49"/>
      <c r="AZ49"/>
      <c r="BA49"/>
      <c r="BB49" s="14"/>
    </row>
    <row r="50" spans="1:54" x14ac:dyDescent="0.2">
      <c r="A50" s="1" t="str">
        <f>IF(A49&lt;'Project Information'!B$11,A49+1,"")</f>
        <v/>
      </c>
      <c r="B50" s="22">
        <v>0</v>
      </c>
      <c r="C50" s="22">
        <v>0</v>
      </c>
      <c r="D50" s="8">
        <f t="shared" si="0"/>
        <v>0</v>
      </c>
      <c r="G50" s="13"/>
      <c r="H50"/>
      <c r="I50"/>
      <c r="J50"/>
      <c r="K50"/>
      <c r="L50"/>
      <c r="M50"/>
      <c r="N50"/>
      <c r="O50"/>
      <c r="P50"/>
      <c r="Q50"/>
      <c r="R50"/>
      <c r="S50"/>
      <c r="T50"/>
      <c r="U50"/>
      <c r="V50"/>
      <c r="W50"/>
      <c r="X50"/>
      <c r="Y50"/>
      <c r="Z50"/>
      <c r="AA50"/>
      <c r="AB50"/>
      <c r="AC50"/>
      <c r="AD50"/>
      <c r="AE50"/>
      <c r="AF50"/>
      <c r="AG50"/>
      <c r="AH50"/>
      <c r="AI50"/>
      <c r="AJ50"/>
      <c r="AK50"/>
      <c r="AL50"/>
      <c r="AM50"/>
      <c r="AN50"/>
      <c r="AO50"/>
      <c r="AP50"/>
      <c r="AQ50"/>
      <c r="AR50"/>
      <c r="AS50"/>
      <c r="AT50"/>
      <c r="AU50"/>
      <c r="AV50"/>
      <c r="AW50"/>
      <c r="AX50"/>
      <c r="AY50"/>
      <c r="AZ50"/>
      <c r="BA50"/>
      <c r="BB50" s="14"/>
    </row>
    <row r="51" spans="1:54" x14ac:dyDescent="0.2">
      <c r="A51" s="1" t="str">
        <f>IF(A50&lt;'Project Information'!B$11,A50+1,"")</f>
        <v/>
      </c>
      <c r="B51" s="22">
        <v>0</v>
      </c>
      <c r="C51" s="22">
        <v>0</v>
      </c>
      <c r="D51" s="9">
        <f t="shared" si="0"/>
        <v>0</v>
      </c>
      <c r="G51" s="13"/>
      <c r="H51"/>
      <c r="I51"/>
      <c r="J51"/>
      <c r="K51"/>
      <c r="L51"/>
      <c r="M51"/>
      <c r="N51"/>
      <c r="O51"/>
      <c r="P51"/>
      <c r="Q51"/>
      <c r="R51"/>
      <c r="S51"/>
      <c r="T51"/>
      <c r="U51"/>
      <c r="V51"/>
      <c r="W51"/>
      <c r="X51"/>
      <c r="Y51"/>
      <c r="Z51"/>
      <c r="AA51"/>
      <c r="AB51"/>
      <c r="AC51"/>
      <c r="AD51"/>
      <c r="AE51"/>
      <c r="AF51"/>
      <c r="AG51"/>
      <c r="AH51"/>
      <c r="AI51"/>
      <c r="AJ51"/>
      <c r="AK51"/>
      <c r="AL51"/>
      <c r="AM51"/>
      <c r="AN51"/>
      <c r="AO51"/>
      <c r="AP51"/>
      <c r="AQ51"/>
      <c r="AR51"/>
      <c r="AS51"/>
      <c r="AT51"/>
      <c r="AU51"/>
      <c r="AV51"/>
      <c r="AW51"/>
      <c r="AX51"/>
      <c r="AY51"/>
      <c r="AZ51"/>
      <c r="BA51"/>
      <c r="BB51" s="14"/>
    </row>
    <row r="52" spans="1:54" x14ac:dyDescent="0.2">
      <c r="A52" s="31"/>
      <c r="B52" s="32"/>
      <c r="C52" s="32"/>
      <c r="D52" s="29"/>
      <c r="G52" s="13"/>
      <c r="H52"/>
      <c r="I52"/>
      <c r="J52"/>
      <c r="K52"/>
      <c r="L52"/>
      <c r="M52"/>
      <c r="N52"/>
      <c r="O52"/>
      <c r="P52"/>
      <c r="Q52"/>
      <c r="R52"/>
      <c r="S52"/>
      <c r="T52"/>
      <c r="U52"/>
      <c r="V52"/>
      <c r="W52"/>
      <c r="X52"/>
      <c r="Y52"/>
      <c r="Z52"/>
      <c r="AA52"/>
      <c r="AB52"/>
      <c r="AC52"/>
      <c r="AD52"/>
      <c r="AE52"/>
      <c r="AF52"/>
      <c r="AG52"/>
      <c r="AH52"/>
      <c r="AI52"/>
      <c r="AJ52"/>
      <c r="AK52"/>
      <c r="AL52"/>
      <c r="AM52"/>
      <c r="AN52"/>
      <c r="AO52"/>
      <c r="AP52"/>
      <c r="AQ52"/>
      <c r="AR52"/>
      <c r="AS52"/>
      <c r="AT52"/>
      <c r="AU52"/>
      <c r="AV52"/>
      <c r="AW52"/>
      <c r="AX52"/>
      <c r="AY52"/>
      <c r="AZ52"/>
      <c r="BA52"/>
      <c r="BB52" s="14"/>
    </row>
    <row r="53" spans="1:54" x14ac:dyDescent="0.2">
      <c r="B53" s="28"/>
      <c r="C53" s="28"/>
      <c r="D53" s="29"/>
      <c r="G53" s="13"/>
      <c r="H53"/>
      <c r="I53"/>
      <c r="J53"/>
      <c r="K53"/>
      <c r="L53"/>
      <c r="M53"/>
      <c r="N53"/>
      <c r="O53"/>
      <c r="P53"/>
      <c r="Q53"/>
      <c r="R53"/>
      <c r="S53"/>
      <c r="T53"/>
      <c r="U53"/>
      <c r="V53"/>
      <c r="W53"/>
      <c r="X53"/>
      <c r="Y53"/>
      <c r="Z53"/>
      <c r="AA53"/>
      <c r="AB53"/>
      <c r="AC53"/>
      <c r="AD53"/>
      <c r="AE53"/>
      <c r="AF53"/>
      <c r="AG53"/>
      <c r="AH53"/>
      <c r="AI53"/>
      <c r="AJ53"/>
      <c r="AK53"/>
      <c r="AL53"/>
      <c r="AM53"/>
      <c r="AN53"/>
      <c r="AO53"/>
      <c r="AP53"/>
      <c r="AQ53"/>
      <c r="AR53"/>
      <c r="AS53"/>
      <c r="AT53"/>
      <c r="AU53"/>
      <c r="AV53"/>
      <c r="AW53"/>
      <c r="AX53"/>
      <c r="AY53"/>
      <c r="AZ53"/>
      <c r="BA53"/>
      <c r="BB53" s="14"/>
    </row>
    <row r="54" spans="1:54" x14ac:dyDescent="0.2">
      <c r="B54" s="28"/>
      <c r="C54" s="28"/>
      <c r="D54" s="29"/>
      <c r="G54" s="13"/>
      <c r="H54"/>
      <c r="I54"/>
      <c r="J54"/>
      <c r="K54"/>
      <c r="L54"/>
      <c r="M54"/>
      <c r="N54"/>
      <c r="O54"/>
      <c r="P54"/>
      <c r="Q54"/>
      <c r="R54"/>
      <c r="S54"/>
      <c r="T54"/>
      <c r="U54"/>
      <c r="V54"/>
      <c r="W54"/>
      <c r="X54"/>
      <c r="Y54"/>
      <c r="Z54"/>
      <c r="AA54"/>
      <c r="AB54"/>
      <c r="AC54"/>
      <c r="AD54"/>
      <c r="AE54"/>
      <c r="AF54"/>
      <c r="AG54"/>
      <c r="AH54"/>
      <c r="AI54"/>
      <c r="AJ54"/>
      <c r="AK54"/>
      <c r="AL54"/>
      <c r="AM54"/>
      <c r="AN54"/>
      <c r="AO54"/>
      <c r="AP54"/>
      <c r="AQ54"/>
      <c r="AR54"/>
      <c r="AS54"/>
      <c r="AT54"/>
      <c r="AU54"/>
      <c r="AV54"/>
      <c r="AW54"/>
      <c r="AX54"/>
      <c r="AY54"/>
      <c r="AZ54"/>
      <c r="BA54"/>
      <c r="BB54" s="14"/>
    </row>
    <row r="55" spans="1:54" x14ac:dyDescent="0.2">
      <c r="B55" s="28"/>
      <c r="C55" s="28"/>
      <c r="D55" s="29"/>
      <c r="G55" s="13"/>
      <c r="H55"/>
      <c r="I55"/>
      <c r="J55"/>
      <c r="K55"/>
      <c r="L55"/>
      <c r="M55"/>
      <c r="N55"/>
      <c r="O55"/>
      <c r="P55"/>
      <c r="Q55"/>
      <c r="R55"/>
      <c r="S55"/>
      <c r="T55"/>
      <c r="U55"/>
      <c r="V55"/>
      <c r="W55"/>
      <c r="X55"/>
      <c r="Y55"/>
      <c r="Z55"/>
      <c r="AA55"/>
      <c r="AB55"/>
      <c r="AC55"/>
      <c r="AD55"/>
      <c r="AE55"/>
      <c r="AF55"/>
      <c r="AG55"/>
      <c r="AH55"/>
      <c r="AI55"/>
      <c r="AJ55"/>
      <c r="AK55"/>
      <c r="AL55"/>
      <c r="AM55"/>
      <c r="AN55"/>
      <c r="AO55"/>
      <c r="AP55"/>
      <c r="AQ55"/>
      <c r="AR55"/>
      <c r="AS55"/>
      <c r="AT55"/>
      <c r="AU55"/>
      <c r="AV55"/>
      <c r="AW55"/>
      <c r="AX55"/>
      <c r="AY55"/>
      <c r="AZ55"/>
      <c r="BA55"/>
      <c r="BB55" s="14"/>
    </row>
    <row r="56" spans="1:54" x14ac:dyDescent="0.2">
      <c r="B56" s="28"/>
      <c r="C56" s="28"/>
      <c r="D56" s="29"/>
      <c r="G56" s="13"/>
      <c r="H56"/>
      <c r="I56"/>
      <c r="J56"/>
      <c r="K56"/>
      <c r="L56"/>
      <c r="M56"/>
      <c r="N56"/>
      <c r="O56"/>
      <c r="P56"/>
      <c r="Q56"/>
      <c r="R56"/>
      <c r="S56"/>
      <c r="T56"/>
      <c r="U56"/>
      <c r="V56"/>
      <c r="W56"/>
      <c r="X56"/>
      <c r="Y56"/>
      <c r="Z56"/>
      <c r="AA56"/>
      <c r="AB56"/>
      <c r="AC56"/>
      <c r="AD56"/>
      <c r="AE56"/>
      <c r="AF56"/>
      <c r="AG56"/>
      <c r="AH56"/>
      <c r="AI56"/>
      <c r="AJ56"/>
      <c r="AK56"/>
      <c r="AL56"/>
      <c r="AM56"/>
      <c r="AN56"/>
      <c r="AO56"/>
      <c r="AP56"/>
      <c r="AQ56"/>
      <c r="AR56"/>
      <c r="AS56"/>
      <c r="AT56"/>
      <c r="AU56"/>
      <c r="AV56"/>
      <c r="AW56"/>
      <c r="AX56"/>
      <c r="AY56"/>
      <c r="AZ56"/>
      <c r="BA56"/>
      <c r="BB56" s="14"/>
    </row>
    <row r="57" spans="1:54" x14ac:dyDescent="0.2">
      <c r="B57" s="28"/>
      <c r="C57" s="28"/>
      <c r="D57" s="29"/>
      <c r="G57" s="13"/>
      <c r="H57"/>
      <c r="I57"/>
      <c r="J57"/>
      <c r="K57"/>
      <c r="L57"/>
      <c r="M57"/>
      <c r="N57"/>
      <c r="O57"/>
      <c r="P57"/>
      <c r="Q57"/>
      <c r="R57"/>
      <c r="S57"/>
      <c r="T57"/>
      <c r="U57"/>
      <c r="V57"/>
      <c r="W57"/>
      <c r="X57"/>
      <c r="Y57"/>
      <c r="Z57"/>
      <c r="AA57"/>
      <c r="AB57"/>
      <c r="AC57"/>
      <c r="AD57"/>
      <c r="AE57"/>
      <c r="AF57"/>
      <c r="AG57"/>
      <c r="AH57"/>
      <c r="AI57"/>
      <c r="AJ57"/>
      <c r="AK57"/>
      <c r="AL57"/>
      <c r="AM57"/>
      <c r="AN57"/>
      <c r="AO57"/>
      <c r="AP57"/>
      <c r="AQ57"/>
      <c r="AR57"/>
      <c r="AS57"/>
      <c r="AT57"/>
      <c r="AU57"/>
      <c r="AV57"/>
      <c r="AW57"/>
      <c r="AX57"/>
      <c r="AY57"/>
      <c r="AZ57"/>
      <c r="BA57"/>
      <c r="BB57" s="14"/>
    </row>
    <row r="58" spans="1:54" x14ac:dyDescent="0.2">
      <c r="B58" s="28"/>
      <c r="C58" s="28"/>
      <c r="D58" s="29"/>
      <c r="G58" s="13"/>
      <c r="H58"/>
      <c r="I58"/>
      <c r="J58"/>
      <c r="K58"/>
      <c r="L58"/>
      <c r="M58"/>
      <c r="N58"/>
      <c r="O58"/>
      <c r="P58"/>
      <c r="Q58"/>
      <c r="R58"/>
      <c r="S58"/>
      <c r="T58"/>
      <c r="U58"/>
      <c r="V58"/>
      <c r="W58"/>
      <c r="X58"/>
      <c r="Y58"/>
      <c r="Z58"/>
      <c r="AA58"/>
      <c r="AB58"/>
      <c r="AC58"/>
      <c r="AD58"/>
      <c r="AE58"/>
      <c r="AF58"/>
      <c r="AG58"/>
      <c r="AH58"/>
      <c r="AI58"/>
      <c r="AJ58"/>
      <c r="AK58"/>
      <c r="AL58"/>
      <c r="AM58"/>
      <c r="AN58"/>
      <c r="AO58"/>
      <c r="AP58"/>
      <c r="AQ58"/>
      <c r="AR58"/>
      <c r="AS58"/>
      <c r="AT58"/>
      <c r="AU58"/>
      <c r="AV58"/>
      <c r="AW58"/>
      <c r="AX58"/>
      <c r="AY58"/>
      <c r="AZ58"/>
      <c r="BA58"/>
      <c r="BB58" s="14"/>
    </row>
    <row r="59" spans="1:54" x14ac:dyDescent="0.2">
      <c r="B59" s="28"/>
      <c r="C59" s="28"/>
      <c r="D59" s="29"/>
      <c r="G59" s="13"/>
      <c r="H59"/>
      <c r="I59"/>
      <c r="J59"/>
      <c r="K59"/>
      <c r="L59"/>
      <c r="M59"/>
      <c r="N59"/>
      <c r="O59"/>
      <c r="P59"/>
      <c r="Q59"/>
      <c r="R59"/>
      <c r="S59"/>
      <c r="T59"/>
      <c r="U59"/>
      <c r="V59"/>
      <c r="W59"/>
      <c r="X59"/>
      <c r="Y59"/>
      <c r="Z59"/>
      <c r="AA59"/>
      <c r="AB59"/>
      <c r="AC59"/>
      <c r="AD59"/>
      <c r="AE59"/>
      <c r="AF59"/>
      <c r="AG59"/>
      <c r="AH59"/>
      <c r="AI59"/>
      <c r="AJ59"/>
      <c r="AK59"/>
      <c r="AL59"/>
      <c r="AM59"/>
      <c r="AN59"/>
      <c r="AO59"/>
      <c r="AP59"/>
      <c r="AQ59"/>
      <c r="AR59"/>
      <c r="AS59"/>
      <c r="AT59"/>
      <c r="AU59"/>
      <c r="AV59"/>
      <c r="AW59"/>
      <c r="AX59"/>
      <c r="AY59"/>
      <c r="AZ59"/>
      <c r="BA59"/>
      <c r="BB59" s="14"/>
    </row>
    <row r="60" spans="1:54" x14ac:dyDescent="0.2">
      <c r="B60" s="28"/>
      <c r="C60" s="28"/>
      <c r="D60" s="29"/>
      <c r="G60" s="13"/>
      <c r="H60"/>
      <c r="I60"/>
      <c r="J60"/>
      <c r="K60"/>
      <c r="L60"/>
      <c r="M60"/>
      <c r="N60"/>
      <c r="O60"/>
      <c r="P60"/>
      <c r="Q60"/>
      <c r="R60"/>
      <c r="S60"/>
      <c r="T60"/>
      <c r="U60"/>
      <c r="V60"/>
      <c r="W60"/>
      <c r="X60"/>
      <c r="Y60"/>
      <c r="Z60"/>
      <c r="AA60"/>
      <c r="AB60"/>
      <c r="AC60"/>
      <c r="AD60"/>
      <c r="AE60"/>
      <c r="AF60"/>
      <c r="AG60"/>
      <c r="AH60"/>
      <c r="AI60"/>
      <c r="AJ60"/>
      <c r="AK60"/>
      <c r="AL60"/>
      <c r="AM60"/>
      <c r="AN60"/>
      <c r="AO60"/>
      <c r="AP60"/>
      <c r="AQ60"/>
      <c r="AR60"/>
      <c r="AS60"/>
      <c r="AT60"/>
      <c r="AU60"/>
      <c r="AV60"/>
      <c r="AW60"/>
      <c r="AX60"/>
      <c r="AY60"/>
      <c r="AZ60"/>
      <c r="BA60"/>
      <c r="BB60" s="14"/>
    </row>
    <row r="61" spans="1:54" x14ac:dyDescent="0.2">
      <c r="B61" s="28"/>
      <c r="C61" s="28"/>
      <c r="D61" s="29"/>
      <c r="G61" s="13"/>
      <c r="H61"/>
      <c r="I61"/>
      <c r="J61"/>
      <c r="K61"/>
      <c r="L61"/>
      <c r="M61"/>
      <c r="N61"/>
      <c r="O61"/>
      <c r="P61"/>
      <c r="Q61"/>
      <c r="R61"/>
      <c r="S61"/>
      <c r="T61"/>
      <c r="U61"/>
      <c r="V61"/>
      <c r="W61"/>
      <c r="X61"/>
      <c r="Y61"/>
      <c r="Z61"/>
      <c r="AA61"/>
      <c r="AB61"/>
      <c r="AC61"/>
      <c r="AD61"/>
      <c r="AE61"/>
      <c r="AF61"/>
      <c r="AG61"/>
      <c r="AH61"/>
      <c r="AI61"/>
      <c r="AJ61"/>
      <c r="AK61"/>
      <c r="AL61"/>
      <c r="AM61"/>
      <c r="AN61"/>
      <c r="AO61"/>
      <c r="AP61"/>
      <c r="AQ61"/>
      <c r="AR61"/>
      <c r="AS61"/>
      <c r="AT61"/>
      <c r="AU61"/>
      <c r="AV61"/>
      <c r="AW61"/>
      <c r="AX61"/>
      <c r="AY61"/>
      <c r="AZ61"/>
      <c r="BA61"/>
      <c r="BB61" s="14"/>
    </row>
    <row r="62" spans="1:54" x14ac:dyDescent="0.2">
      <c r="G62" s="13"/>
      <c r="H62"/>
      <c r="I62"/>
      <c r="J62"/>
      <c r="K62"/>
      <c r="L62"/>
      <c r="M62"/>
      <c r="N62"/>
      <c r="O62"/>
      <c r="P62"/>
      <c r="Q62"/>
      <c r="R62"/>
      <c r="S62"/>
      <c r="T62"/>
      <c r="U62"/>
      <c r="V62"/>
      <c r="W62"/>
      <c r="X62"/>
      <c r="Y62"/>
      <c r="Z62"/>
      <c r="AA62"/>
      <c r="AB62"/>
      <c r="AC62"/>
      <c r="AD62"/>
      <c r="AE62"/>
      <c r="AF62"/>
      <c r="AG62"/>
      <c r="AH62"/>
      <c r="AI62"/>
      <c r="AJ62"/>
      <c r="AK62"/>
      <c r="AL62"/>
      <c r="AM62"/>
      <c r="AN62"/>
      <c r="AO62"/>
      <c r="AP62"/>
      <c r="AQ62"/>
      <c r="AR62"/>
      <c r="AS62"/>
      <c r="AT62"/>
      <c r="AU62"/>
      <c r="AV62"/>
      <c r="AW62"/>
      <c r="AX62"/>
      <c r="AY62"/>
      <c r="AZ62"/>
      <c r="BA62"/>
      <c r="BB62" s="14"/>
    </row>
    <row r="63" spans="1:54" x14ac:dyDescent="0.2">
      <c r="G63" s="13"/>
      <c r="H63"/>
      <c r="I63"/>
      <c r="J63"/>
      <c r="K63"/>
      <c r="L63"/>
      <c r="M63"/>
      <c r="N63"/>
      <c r="O63"/>
      <c r="P63"/>
      <c r="Q63"/>
      <c r="R63"/>
      <c r="S63"/>
      <c r="T63"/>
      <c r="U63"/>
      <c r="V63"/>
      <c r="W63"/>
      <c r="X63"/>
      <c r="Y63"/>
      <c r="Z63"/>
      <c r="AA63"/>
      <c r="AB63"/>
      <c r="AC63"/>
      <c r="AD63"/>
      <c r="AE63"/>
      <c r="AF63"/>
      <c r="AG63"/>
      <c r="AH63"/>
      <c r="AI63"/>
      <c r="AJ63"/>
      <c r="AK63"/>
      <c r="AL63"/>
      <c r="AM63"/>
      <c r="AN63"/>
      <c r="AO63"/>
      <c r="AP63"/>
      <c r="AQ63"/>
      <c r="AR63"/>
      <c r="AS63"/>
      <c r="AT63"/>
      <c r="AU63"/>
      <c r="AV63"/>
      <c r="AW63"/>
      <c r="AX63"/>
      <c r="AY63"/>
      <c r="AZ63"/>
      <c r="BA63"/>
      <c r="BB63" s="14"/>
    </row>
    <row r="64" spans="1:54" x14ac:dyDescent="0.2">
      <c r="G64" s="13"/>
      <c r="H64"/>
      <c r="I64"/>
      <c r="J64"/>
      <c r="K64"/>
      <c r="L64"/>
      <c r="M64"/>
      <c r="N64"/>
      <c r="O64"/>
      <c r="P64"/>
      <c r="Q64"/>
      <c r="R64"/>
      <c r="S64"/>
      <c r="T64"/>
      <c r="U64"/>
      <c r="V64"/>
      <c r="W64"/>
      <c r="X64"/>
      <c r="Y64"/>
      <c r="Z64"/>
      <c r="AA64"/>
      <c r="AB64"/>
      <c r="AC64"/>
      <c r="AD64"/>
      <c r="AE64"/>
      <c r="AF64"/>
      <c r="AG64"/>
      <c r="AH64"/>
      <c r="AI64"/>
      <c r="AJ64"/>
      <c r="AK64"/>
      <c r="AL64"/>
      <c r="AM64"/>
      <c r="AN64"/>
      <c r="AO64"/>
      <c r="AP64"/>
      <c r="AQ64"/>
      <c r="AR64"/>
      <c r="AS64"/>
      <c r="AT64"/>
      <c r="AU64"/>
      <c r="AV64"/>
      <c r="AW64"/>
      <c r="AX64"/>
      <c r="AY64"/>
      <c r="AZ64"/>
      <c r="BA64"/>
      <c r="BB64" s="14"/>
    </row>
    <row r="65" spans="7:54" x14ac:dyDescent="0.2">
      <c r="G65" s="13"/>
      <c r="H65"/>
      <c r="I65"/>
      <c r="J65"/>
      <c r="K65"/>
      <c r="L65"/>
      <c r="M65"/>
      <c r="N65"/>
      <c r="O65"/>
      <c r="P65"/>
      <c r="Q65"/>
      <c r="R65"/>
      <c r="S65"/>
      <c r="T65"/>
      <c r="U65"/>
      <c r="V65"/>
      <c r="W65"/>
      <c r="X65"/>
      <c r="Y65"/>
      <c r="Z65"/>
      <c r="AA65"/>
      <c r="AB65"/>
      <c r="AC65"/>
      <c r="AD65"/>
      <c r="AE65"/>
      <c r="AF65"/>
      <c r="AG65"/>
      <c r="AH65"/>
      <c r="AI65"/>
      <c r="AJ65"/>
      <c r="AK65"/>
      <c r="AL65"/>
      <c r="AM65"/>
      <c r="AN65"/>
      <c r="AO65"/>
      <c r="AP65"/>
      <c r="AQ65"/>
      <c r="AR65"/>
      <c r="AS65"/>
      <c r="AT65"/>
      <c r="AU65"/>
      <c r="AV65"/>
      <c r="AW65"/>
      <c r="AX65"/>
      <c r="AY65"/>
      <c r="AZ65"/>
      <c r="BA65"/>
      <c r="BB65" s="14"/>
    </row>
    <row r="66" spans="7:54" x14ac:dyDescent="0.2">
      <c r="G66" s="13"/>
      <c r="H66"/>
      <c r="I66"/>
      <c r="J66"/>
      <c r="K66"/>
      <c r="L66"/>
      <c r="M66"/>
      <c r="N66"/>
      <c r="O66"/>
      <c r="P66"/>
      <c r="Q66"/>
      <c r="R66"/>
      <c r="S66"/>
      <c r="T66"/>
      <c r="U66"/>
      <c r="V66"/>
      <c r="W66"/>
      <c r="X66"/>
      <c r="Y66"/>
      <c r="Z66"/>
      <c r="AA66"/>
      <c r="AB66"/>
      <c r="AC66"/>
      <c r="AD66"/>
      <c r="AE66"/>
      <c r="AF66"/>
      <c r="AG66"/>
      <c r="AH66"/>
      <c r="AI66"/>
      <c r="AJ66"/>
      <c r="AK66"/>
      <c r="AL66"/>
      <c r="AM66"/>
      <c r="AN66"/>
      <c r="AO66"/>
      <c r="AP66"/>
      <c r="AQ66"/>
      <c r="AR66"/>
      <c r="AS66"/>
      <c r="AT66"/>
      <c r="AU66"/>
      <c r="AV66"/>
      <c r="AW66"/>
      <c r="AX66"/>
      <c r="AY66"/>
      <c r="AZ66"/>
      <c r="BA66"/>
      <c r="BB66" s="14"/>
    </row>
    <row r="67" spans="7:54" x14ac:dyDescent="0.2">
      <c r="G67" s="13"/>
      <c r="H67"/>
      <c r="I67"/>
      <c r="J67"/>
      <c r="K67"/>
      <c r="L67"/>
      <c r="M67"/>
      <c r="N67"/>
      <c r="O67"/>
      <c r="P67"/>
      <c r="Q67"/>
      <c r="R67"/>
      <c r="S67"/>
      <c r="T67"/>
      <c r="U67"/>
      <c r="V67"/>
      <c r="W67"/>
      <c r="X67"/>
      <c r="Y67"/>
      <c r="Z67"/>
      <c r="AA67"/>
      <c r="AB67"/>
      <c r="AC67"/>
      <c r="AD67"/>
      <c r="AE67"/>
      <c r="AF67"/>
      <c r="AG67"/>
      <c r="AH67"/>
      <c r="AI67"/>
      <c r="AJ67"/>
      <c r="AK67"/>
      <c r="AL67"/>
      <c r="AM67"/>
      <c r="AN67"/>
      <c r="AO67"/>
      <c r="AP67"/>
      <c r="AQ67"/>
      <c r="AR67"/>
      <c r="AS67"/>
      <c r="AT67"/>
      <c r="AU67"/>
      <c r="AV67"/>
      <c r="AW67"/>
      <c r="AX67"/>
      <c r="AY67"/>
      <c r="AZ67"/>
      <c r="BA67"/>
      <c r="BB67" s="14"/>
    </row>
    <row r="68" spans="7:54" x14ac:dyDescent="0.2">
      <c r="G68" s="13"/>
      <c r="H68"/>
      <c r="I68"/>
      <c r="J68"/>
      <c r="K68"/>
      <c r="L68"/>
      <c r="M68"/>
      <c r="N68"/>
      <c r="O68"/>
      <c r="P68"/>
      <c r="Q68"/>
      <c r="R68"/>
      <c r="S68"/>
      <c r="T68"/>
      <c r="U68"/>
      <c r="V68"/>
      <c r="W68"/>
      <c r="X68"/>
      <c r="Y68"/>
      <c r="Z68"/>
      <c r="AA68"/>
      <c r="AB68"/>
      <c r="AC68"/>
      <c r="AD68"/>
      <c r="AE68"/>
      <c r="AF68"/>
      <c r="AG68"/>
      <c r="AH68"/>
      <c r="AI68"/>
      <c r="AJ68"/>
      <c r="AK68"/>
      <c r="AL68"/>
      <c r="AM68"/>
      <c r="AN68"/>
      <c r="AO68"/>
      <c r="AP68"/>
      <c r="AQ68"/>
      <c r="AR68"/>
      <c r="AS68"/>
      <c r="AT68"/>
      <c r="AU68"/>
      <c r="AV68"/>
      <c r="AW68"/>
      <c r="AX68"/>
      <c r="AY68"/>
      <c r="AZ68"/>
      <c r="BA68"/>
      <c r="BB68" s="14"/>
    </row>
    <row r="69" spans="7:54" x14ac:dyDescent="0.2">
      <c r="G69" s="13"/>
      <c r="H69"/>
      <c r="I69"/>
      <c r="J69"/>
      <c r="K69"/>
      <c r="L69"/>
      <c r="M69"/>
      <c r="N69"/>
      <c r="O69"/>
      <c r="P69"/>
      <c r="Q69"/>
      <c r="R69"/>
      <c r="S69"/>
      <c r="T69"/>
      <c r="U69"/>
      <c r="V69"/>
      <c r="W69"/>
      <c r="X69"/>
      <c r="Y69"/>
      <c r="Z69"/>
      <c r="AA69"/>
      <c r="AB69"/>
      <c r="AC69"/>
      <c r="AD69"/>
      <c r="AE69"/>
      <c r="AF69"/>
      <c r="AG69"/>
      <c r="AH69"/>
      <c r="AI69"/>
      <c r="AJ69"/>
      <c r="AK69"/>
      <c r="AL69"/>
      <c r="AM69"/>
      <c r="AN69"/>
      <c r="AO69"/>
      <c r="AP69"/>
      <c r="AQ69"/>
      <c r="AR69"/>
      <c r="AS69"/>
      <c r="AT69"/>
      <c r="AU69"/>
      <c r="AV69"/>
      <c r="AW69"/>
      <c r="AX69"/>
      <c r="AY69"/>
      <c r="AZ69"/>
      <c r="BA69"/>
      <c r="BB69" s="14"/>
    </row>
    <row r="70" spans="7:54" x14ac:dyDescent="0.2">
      <c r="G70" s="13"/>
      <c r="H70"/>
      <c r="I70"/>
      <c r="J70"/>
      <c r="K70"/>
      <c r="L70"/>
      <c r="M70"/>
      <c r="N70"/>
      <c r="O70"/>
      <c r="P70"/>
      <c r="Q70"/>
      <c r="R70"/>
      <c r="S70"/>
      <c r="T70"/>
      <c r="U70"/>
      <c r="V70"/>
      <c r="W70"/>
      <c r="X70"/>
      <c r="Y70"/>
      <c r="Z70"/>
      <c r="AA70"/>
      <c r="AB70"/>
      <c r="AC70"/>
      <c r="AD70"/>
      <c r="AE70"/>
      <c r="AF70"/>
      <c r="AG70"/>
      <c r="AH70"/>
      <c r="AI70"/>
      <c r="AJ70"/>
      <c r="AK70"/>
      <c r="AL70"/>
      <c r="AM70"/>
      <c r="AN70"/>
      <c r="AO70"/>
      <c r="AP70"/>
      <c r="AQ70"/>
      <c r="AR70"/>
      <c r="AS70"/>
      <c r="AT70"/>
      <c r="AU70"/>
      <c r="AV70"/>
      <c r="AW70"/>
      <c r="AX70"/>
      <c r="AY70"/>
      <c r="AZ70"/>
      <c r="BA70"/>
      <c r="BB70" s="14"/>
    </row>
    <row r="71" spans="7:54" x14ac:dyDescent="0.2">
      <c r="G71" s="13"/>
      <c r="H71"/>
      <c r="I71"/>
      <c r="J71"/>
      <c r="K71"/>
      <c r="L71"/>
      <c r="M71"/>
      <c r="N71"/>
      <c r="O71"/>
      <c r="P71"/>
      <c r="Q71"/>
      <c r="R71"/>
      <c r="S71"/>
      <c r="T71"/>
      <c r="U71"/>
      <c r="V71"/>
      <c r="W71"/>
      <c r="X71"/>
      <c r="Y71"/>
      <c r="Z71"/>
      <c r="AA71"/>
      <c r="AB71"/>
      <c r="AC71"/>
      <c r="AD71"/>
      <c r="AE71"/>
      <c r="AF71"/>
      <c r="AG71"/>
      <c r="AH71"/>
      <c r="AI71"/>
      <c r="AJ71"/>
      <c r="AK71"/>
      <c r="AL71"/>
      <c r="AM71"/>
      <c r="AN71"/>
      <c r="AO71"/>
      <c r="AP71"/>
      <c r="AQ71"/>
      <c r="AR71"/>
      <c r="AS71"/>
      <c r="AT71"/>
      <c r="AU71"/>
      <c r="AV71"/>
      <c r="AW71"/>
      <c r="AX71"/>
      <c r="AY71"/>
      <c r="AZ71"/>
      <c r="BA71"/>
      <c r="BB71" s="14"/>
    </row>
    <row r="72" spans="7:54" x14ac:dyDescent="0.2">
      <c r="G72" s="13"/>
      <c r="H72"/>
      <c r="I72"/>
      <c r="J72"/>
      <c r="K72"/>
      <c r="L72"/>
      <c r="M72"/>
      <c r="N72"/>
      <c r="O72"/>
      <c r="P72"/>
      <c r="Q72"/>
      <c r="R72"/>
      <c r="S72"/>
      <c r="T72"/>
      <c r="U72"/>
      <c r="V72"/>
      <c r="W72"/>
      <c r="X72"/>
      <c r="Y72"/>
      <c r="Z72"/>
      <c r="AA72"/>
      <c r="AB72"/>
      <c r="AC72"/>
      <c r="AD72"/>
      <c r="AE72"/>
      <c r="AF72"/>
      <c r="AG72"/>
      <c r="AH72"/>
      <c r="AI72"/>
      <c r="AJ72"/>
      <c r="AK72"/>
      <c r="AL72"/>
      <c r="AM72"/>
      <c r="AN72"/>
      <c r="AO72"/>
      <c r="AP72"/>
      <c r="AQ72"/>
      <c r="AR72"/>
      <c r="AS72"/>
      <c r="AT72"/>
      <c r="AU72"/>
      <c r="AV72"/>
      <c r="AW72"/>
      <c r="AX72"/>
      <c r="AY72"/>
      <c r="AZ72"/>
      <c r="BA72"/>
      <c r="BB72" s="14"/>
    </row>
    <row r="73" spans="7:54" x14ac:dyDescent="0.2">
      <c r="G73" s="13"/>
      <c r="H73"/>
      <c r="I73"/>
      <c r="J73"/>
      <c r="K73"/>
      <c r="L73"/>
      <c r="M73"/>
      <c r="N73"/>
      <c r="O73"/>
      <c r="P73"/>
      <c r="Q73"/>
      <c r="R73"/>
      <c r="S73"/>
      <c r="T73"/>
      <c r="U73"/>
      <c r="V73"/>
      <c r="W73"/>
      <c r="X73"/>
      <c r="Y73"/>
      <c r="Z73"/>
      <c r="AA73"/>
      <c r="AB73"/>
      <c r="AC73"/>
      <c r="AD73"/>
      <c r="AE73"/>
      <c r="AF73"/>
      <c r="AG73"/>
      <c r="AH73"/>
      <c r="AI73"/>
      <c r="AJ73"/>
      <c r="AK73"/>
      <c r="AL73"/>
      <c r="AM73"/>
      <c r="AN73"/>
      <c r="AO73"/>
      <c r="AP73"/>
      <c r="AQ73"/>
      <c r="AR73"/>
      <c r="AS73"/>
      <c r="AT73"/>
      <c r="AU73"/>
      <c r="AV73"/>
      <c r="AW73"/>
      <c r="AX73"/>
      <c r="AY73"/>
      <c r="AZ73"/>
      <c r="BA73"/>
      <c r="BB73" s="14"/>
    </row>
    <row r="74" spans="7:54" x14ac:dyDescent="0.2">
      <c r="G74" s="13"/>
      <c r="H74"/>
      <c r="I74"/>
      <c r="J74"/>
      <c r="K74"/>
      <c r="L74"/>
      <c r="M74"/>
      <c r="N74"/>
      <c r="O74"/>
      <c r="P74"/>
      <c r="Q74"/>
      <c r="R74"/>
      <c r="S74"/>
      <c r="T74"/>
      <c r="U74"/>
      <c r="V74"/>
      <c r="W74"/>
      <c r="X74"/>
      <c r="Y74"/>
      <c r="Z74"/>
      <c r="AA74"/>
      <c r="AB74"/>
      <c r="AC74"/>
      <c r="AD74"/>
      <c r="AE74"/>
      <c r="AF74"/>
      <c r="AG74"/>
      <c r="AH74"/>
      <c r="AI74"/>
      <c r="AJ74"/>
      <c r="AK74"/>
      <c r="AL74"/>
      <c r="AM74"/>
      <c r="AN74"/>
      <c r="AO74"/>
      <c r="AP74"/>
      <c r="AQ74"/>
      <c r="AR74"/>
      <c r="AS74"/>
      <c r="AT74"/>
      <c r="AU74"/>
      <c r="AV74"/>
      <c r="AW74"/>
      <c r="AX74"/>
      <c r="AY74"/>
      <c r="AZ74"/>
      <c r="BA74"/>
      <c r="BB74" s="14"/>
    </row>
    <row r="75" spans="7:54" x14ac:dyDescent="0.2">
      <c r="G75" s="13"/>
      <c r="H75"/>
      <c r="I75"/>
      <c r="J75"/>
      <c r="K75"/>
      <c r="L75"/>
      <c r="M75"/>
      <c r="N75"/>
      <c r="O75"/>
      <c r="P75"/>
      <c r="Q75"/>
      <c r="R75"/>
      <c r="S75"/>
      <c r="T75"/>
      <c r="U75"/>
      <c r="V75"/>
      <c r="W75"/>
      <c r="X75"/>
      <c r="Y75"/>
      <c r="Z75"/>
      <c r="AA75"/>
      <c r="AB75"/>
      <c r="AC75"/>
      <c r="AD75"/>
      <c r="AE75"/>
      <c r="AF75"/>
      <c r="AG75"/>
      <c r="AH75"/>
      <c r="AI75"/>
      <c r="AJ75"/>
      <c r="AK75"/>
      <c r="AL75"/>
      <c r="AM75"/>
      <c r="AN75"/>
      <c r="AO75"/>
      <c r="AP75"/>
      <c r="AQ75"/>
      <c r="AR75"/>
      <c r="AS75"/>
      <c r="AT75"/>
      <c r="AU75"/>
      <c r="AV75"/>
      <c r="AW75"/>
      <c r="AX75"/>
      <c r="AY75"/>
      <c r="AZ75"/>
      <c r="BA75"/>
      <c r="BB75" s="14"/>
    </row>
    <row r="76" spans="7:54" x14ac:dyDescent="0.2">
      <c r="G76" s="13"/>
      <c r="H76"/>
      <c r="I76"/>
      <c r="J76"/>
      <c r="K76"/>
      <c r="L76"/>
      <c r="M76"/>
      <c r="N76"/>
      <c r="O76"/>
      <c r="P76"/>
      <c r="Q76"/>
      <c r="R76"/>
      <c r="S76"/>
      <c r="T76"/>
      <c r="U76"/>
      <c r="V76"/>
      <c r="W76"/>
      <c r="X76"/>
      <c r="Y76"/>
      <c r="Z76"/>
      <c r="AA76"/>
      <c r="AB76"/>
      <c r="AC76"/>
      <c r="AD76"/>
      <c r="AE76"/>
      <c r="AF76"/>
      <c r="AG76"/>
      <c r="AH76"/>
      <c r="AI76"/>
      <c r="AJ76"/>
      <c r="AK76"/>
      <c r="AL76"/>
      <c r="AM76"/>
      <c r="AN76"/>
      <c r="AO76"/>
      <c r="AP76"/>
      <c r="AQ76"/>
      <c r="AR76"/>
      <c r="AS76"/>
      <c r="AT76"/>
      <c r="AU76"/>
      <c r="AV76"/>
      <c r="AW76"/>
      <c r="AX76"/>
      <c r="AY76"/>
      <c r="AZ76"/>
      <c r="BA76"/>
      <c r="BB76" s="14"/>
    </row>
    <row r="77" spans="7:54" x14ac:dyDescent="0.2">
      <c r="G77" s="13"/>
      <c r="H77"/>
      <c r="I77"/>
      <c r="J77"/>
      <c r="K77"/>
      <c r="L77"/>
      <c r="M77"/>
      <c r="N77"/>
      <c r="O77"/>
      <c r="P77"/>
      <c r="Q77"/>
      <c r="R77"/>
      <c r="S77"/>
      <c r="T77"/>
      <c r="U77"/>
      <c r="V77"/>
      <c r="W77"/>
      <c r="X77"/>
      <c r="Y77"/>
      <c r="Z77"/>
      <c r="AA77"/>
      <c r="AB77"/>
      <c r="AC77"/>
      <c r="AD77"/>
      <c r="AE77"/>
      <c r="AF77"/>
      <c r="AG77"/>
      <c r="AH77"/>
      <c r="AI77"/>
      <c r="AJ77"/>
      <c r="AK77"/>
      <c r="AL77"/>
      <c r="AM77"/>
      <c r="AN77"/>
      <c r="AO77"/>
      <c r="AP77"/>
      <c r="AQ77"/>
      <c r="AR77"/>
      <c r="AS77"/>
      <c r="AT77"/>
      <c r="AU77"/>
      <c r="AV77"/>
      <c r="AW77"/>
      <c r="AX77"/>
      <c r="AY77"/>
      <c r="AZ77"/>
      <c r="BA77"/>
      <c r="BB77" s="14"/>
    </row>
    <row r="78" spans="7:54" x14ac:dyDescent="0.2">
      <c r="G78" s="13"/>
      <c r="H78"/>
      <c r="I78"/>
      <c r="J78"/>
      <c r="K78"/>
      <c r="L78"/>
      <c r="M78"/>
      <c r="N78"/>
      <c r="O78"/>
      <c r="P78"/>
      <c r="Q78"/>
      <c r="R78"/>
      <c r="S78"/>
      <c r="T78"/>
      <c r="U78"/>
      <c r="V78"/>
      <c r="W78"/>
      <c r="X78"/>
      <c r="Y78"/>
      <c r="Z78"/>
      <c r="AA78"/>
      <c r="AB78"/>
      <c r="AC78"/>
      <c r="AD78"/>
      <c r="AE78"/>
      <c r="AF78"/>
      <c r="AG78"/>
      <c r="AH78"/>
      <c r="AI78"/>
      <c r="AJ78"/>
      <c r="AK78"/>
      <c r="AL78"/>
      <c r="AM78"/>
      <c r="AN78"/>
      <c r="AO78"/>
      <c r="AP78"/>
      <c r="AQ78"/>
      <c r="AR78"/>
      <c r="AS78"/>
      <c r="AT78"/>
      <c r="AU78"/>
      <c r="AV78"/>
      <c r="AW78"/>
      <c r="AX78"/>
      <c r="AY78"/>
      <c r="AZ78"/>
      <c r="BA78"/>
      <c r="BB78" s="14"/>
    </row>
    <row r="79" spans="7:54" x14ac:dyDescent="0.2">
      <c r="G79" s="13"/>
      <c r="H79"/>
      <c r="I79"/>
      <c r="J79"/>
      <c r="K79"/>
      <c r="L79"/>
      <c r="M79"/>
      <c r="N79"/>
      <c r="O79"/>
      <c r="P79"/>
      <c r="Q79"/>
      <c r="R79"/>
      <c r="S79"/>
      <c r="T79"/>
      <c r="U79"/>
      <c r="V79"/>
      <c r="W79"/>
      <c r="X79"/>
      <c r="Y79"/>
      <c r="Z79"/>
      <c r="AA79"/>
      <c r="AB79"/>
      <c r="AC79"/>
      <c r="AD79"/>
      <c r="AE79"/>
      <c r="AF79"/>
      <c r="AG79"/>
      <c r="AH79"/>
      <c r="AI79"/>
      <c r="AJ79"/>
      <c r="AK79"/>
      <c r="AL79"/>
      <c r="AM79"/>
      <c r="AN79"/>
      <c r="AO79"/>
      <c r="AP79"/>
      <c r="AQ79"/>
      <c r="AR79"/>
      <c r="AS79"/>
      <c r="AT79"/>
      <c r="AU79"/>
      <c r="AV79"/>
      <c r="AW79"/>
      <c r="AX79"/>
      <c r="AY79"/>
      <c r="AZ79"/>
      <c r="BA79"/>
      <c r="BB79" s="14"/>
    </row>
    <row r="80" spans="7:54" x14ac:dyDescent="0.2">
      <c r="G80" s="13"/>
      <c r="H80"/>
      <c r="I80"/>
      <c r="J80"/>
      <c r="K80"/>
      <c r="L80"/>
      <c r="M80"/>
      <c r="N80"/>
      <c r="O80"/>
      <c r="P80"/>
      <c r="Q80"/>
      <c r="R80"/>
      <c r="S80"/>
      <c r="T80"/>
      <c r="U80"/>
      <c r="V80"/>
      <c r="W80"/>
      <c r="X80"/>
      <c r="Y80"/>
      <c r="Z80"/>
      <c r="AA80"/>
      <c r="AB80"/>
      <c r="AC80"/>
      <c r="AD80"/>
      <c r="AE80"/>
      <c r="AF80"/>
      <c r="AG80"/>
      <c r="AH80"/>
      <c r="AI80"/>
      <c r="AJ80"/>
      <c r="AK80"/>
      <c r="AL80"/>
      <c r="AM80"/>
      <c r="AN80"/>
      <c r="AO80"/>
      <c r="AP80"/>
      <c r="AQ80"/>
      <c r="AR80"/>
      <c r="AS80"/>
      <c r="AT80"/>
      <c r="AU80"/>
      <c r="AV80"/>
      <c r="AW80"/>
      <c r="AX80"/>
      <c r="AY80"/>
      <c r="AZ80"/>
      <c r="BA80"/>
      <c r="BB80" s="14"/>
    </row>
    <row r="81" spans="7:54" x14ac:dyDescent="0.2">
      <c r="G81" s="13"/>
      <c r="H81"/>
      <c r="I81"/>
      <c r="J81"/>
      <c r="K81"/>
      <c r="L81"/>
      <c r="M81"/>
      <c r="N81"/>
      <c r="O81"/>
      <c r="P81"/>
      <c r="Q81"/>
      <c r="R81"/>
      <c r="S81"/>
      <c r="T81"/>
      <c r="U81"/>
      <c r="V81"/>
      <c r="W81"/>
      <c r="X81"/>
      <c r="Y81"/>
      <c r="Z81"/>
      <c r="AA81"/>
      <c r="AB81"/>
      <c r="AC81"/>
      <c r="AD81"/>
      <c r="AE81"/>
      <c r="AF81"/>
      <c r="AG81"/>
      <c r="AH81"/>
      <c r="AI81"/>
      <c r="AJ81"/>
      <c r="AK81"/>
      <c r="AL81"/>
      <c r="AM81"/>
      <c r="AN81"/>
      <c r="AO81"/>
      <c r="AP81"/>
      <c r="AQ81"/>
      <c r="AR81"/>
      <c r="AS81"/>
      <c r="AT81"/>
      <c r="AU81"/>
      <c r="AV81"/>
      <c r="AW81"/>
      <c r="AX81"/>
      <c r="AY81"/>
      <c r="AZ81"/>
      <c r="BA81"/>
      <c r="BB81" s="14"/>
    </row>
    <row r="82" spans="7:54" x14ac:dyDescent="0.2">
      <c r="G82" s="13"/>
      <c r="H82"/>
      <c r="I82"/>
      <c r="J82"/>
      <c r="K82"/>
      <c r="L82"/>
      <c r="M82"/>
      <c r="N82"/>
      <c r="O82"/>
      <c r="P82"/>
      <c r="Q82"/>
      <c r="R82"/>
      <c r="S82"/>
      <c r="T82"/>
      <c r="U82"/>
      <c r="V82"/>
      <c r="W82"/>
      <c r="X82"/>
      <c r="Y82"/>
      <c r="Z82"/>
      <c r="AA82"/>
      <c r="AB82"/>
      <c r="AC82"/>
      <c r="AD82"/>
      <c r="AE82"/>
      <c r="AF82"/>
      <c r="AG82"/>
      <c r="AH82"/>
      <c r="AI82"/>
      <c r="AJ82"/>
      <c r="AK82"/>
      <c r="AL82"/>
      <c r="AM82"/>
      <c r="AN82"/>
      <c r="AO82"/>
      <c r="AP82"/>
      <c r="AQ82"/>
      <c r="AR82"/>
      <c r="AS82"/>
      <c r="AT82"/>
      <c r="AU82"/>
      <c r="AV82"/>
      <c r="AW82"/>
      <c r="AX82"/>
      <c r="AY82"/>
      <c r="AZ82"/>
      <c r="BA82"/>
      <c r="BB82" s="14"/>
    </row>
    <row r="83" spans="7:54" x14ac:dyDescent="0.2">
      <c r="G83" s="13"/>
      <c r="H83"/>
      <c r="I83"/>
      <c r="J83"/>
      <c r="K83"/>
      <c r="L83"/>
      <c r="M83"/>
      <c r="N83"/>
      <c r="O83"/>
      <c r="P83"/>
      <c r="Q83"/>
      <c r="R83"/>
      <c r="S83"/>
      <c r="T83"/>
      <c r="U83"/>
      <c r="V83"/>
      <c r="W83"/>
      <c r="X83"/>
      <c r="Y83"/>
      <c r="Z83"/>
      <c r="AA83"/>
      <c r="AB83"/>
      <c r="AC83"/>
      <c r="AD83"/>
      <c r="AE83"/>
      <c r="AF83"/>
      <c r="AG83"/>
      <c r="AH83"/>
      <c r="AI83"/>
      <c r="AJ83"/>
      <c r="AK83"/>
      <c r="AL83"/>
      <c r="AM83"/>
      <c r="AN83"/>
      <c r="AO83"/>
      <c r="AP83"/>
      <c r="AQ83"/>
      <c r="AR83"/>
      <c r="AS83"/>
      <c r="AT83"/>
      <c r="AU83"/>
      <c r="AV83"/>
      <c r="AW83"/>
      <c r="AX83"/>
      <c r="AY83"/>
      <c r="AZ83"/>
      <c r="BA83"/>
      <c r="BB83" s="14"/>
    </row>
    <row r="84" spans="7:54" x14ac:dyDescent="0.2">
      <c r="G84" s="13"/>
      <c r="H84"/>
      <c r="I84"/>
      <c r="J84"/>
      <c r="K84"/>
      <c r="L84"/>
      <c r="M84"/>
      <c r="N84"/>
      <c r="O84"/>
      <c r="P84"/>
      <c r="Q84"/>
      <c r="R84"/>
      <c r="S84"/>
      <c r="T84"/>
      <c r="U84"/>
      <c r="V84"/>
      <c r="W84"/>
      <c r="X84"/>
      <c r="Y84"/>
      <c r="Z84"/>
      <c r="AA84"/>
      <c r="AB84"/>
      <c r="AC84"/>
      <c r="AD84"/>
      <c r="AE84"/>
      <c r="AF84"/>
      <c r="AG84"/>
      <c r="AH84"/>
      <c r="AI84"/>
      <c r="AJ84"/>
      <c r="AK84"/>
      <c r="AL84"/>
      <c r="AM84"/>
      <c r="AN84"/>
      <c r="AO84"/>
      <c r="AP84"/>
      <c r="AQ84"/>
      <c r="AR84"/>
      <c r="AS84"/>
      <c r="AT84"/>
      <c r="AU84"/>
      <c r="AV84"/>
      <c r="AW84"/>
      <c r="AX84"/>
      <c r="AY84"/>
      <c r="AZ84"/>
      <c r="BA84"/>
      <c r="BB84" s="14"/>
    </row>
    <row r="85" spans="7:54" x14ac:dyDescent="0.2">
      <c r="G85" s="13"/>
      <c r="H85"/>
      <c r="I85"/>
      <c r="J85"/>
      <c r="K85"/>
      <c r="L85"/>
      <c r="M85"/>
      <c r="N85"/>
      <c r="O85"/>
      <c r="P85"/>
      <c r="Q85"/>
      <c r="R85"/>
      <c r="S85"/>
      <c r="T85"/>
      <c r="U85"/>
      <c r="V85"/>
      <c r="W85"/>
      <c r="X85"/>
      <c r="Y85"/>
      <c r="Z85"/>
      <c r="AA85"/>
      <c r="AB85"/>
      <c r="AC85"/>
      <c r="AD85"/>
      <c r="AE85"/>
      <c r="AF85"/>
      <c r="AG85"/>
      <c r="AH85"/>
      <c r="AI85"/>
      <c r="AJ85"/>
      <c r="AK85"/>
      <c r="AL85"/>
      <c r="AM85"/>
      <c r="AN85"/>
      <c r="AO85"/>
      <c r="AP85"/>
      <c r="AQ85"/>
      <c r="AR85"/>
      <c r="AS85"/>
      <c r="AT85"/>
      <c r="AU85"/>
      <c r="AV85"/>
      <c r="AW85"/>
      <c r="AX85"/>
      <c r="AY85"/>
      <c r="AZ85"/>
      <c r="BA85"/>
      <c r="BB85" s="14"/>
    </row>
    <row r="86" spans="7:54" x14ac:dyDescent="0.2">
      <c r="G86" s="13"/>
      <c r="H86"/>
      <c r="I86"/>
      <c r="J86"/>
      <c r="K86"/>
      <c r="L86"/>
      <c r="M86"/>
      <c r="N86"/>
      <c r="O86"/>
      <c r="P86"/>
      <c r="Q86"/>
      <c r="R86"/>
      <c r="S86"/>
      <c r="T86"/>
      <c r="U86"/>
      <c r="V86"/>
      <c r="W86"/>
      <c r="X86"/>
      <c r="Y86"/>
      <c r="Z86"/>
      <c r="AA86"/>
      <c r="AB86"/>
      <c r="AC86"/>
      <c r="AD86"/>
      <c r="AE86"/>
      <c r="AF86"/>
      <c r="AG86"/>
      <c r="AH86"/>
      <c r="AI86"/>
      <c r="AJ86"/>
      <c r="AK86"/>
      <c r="AL86"/>
      <c r="AM86"/>
      <c r="AN86"/>
      <c r="AO86"/>
      <c r="AP86"/>
      <c r="AQ86"/>
      <c r="AR86"/>
      <c r="AS86"/>
      <c r="AT86"/>
      <c r="AU86"/>
      <c r="AV86"/>
      <c r="AW86"/>
      <c r="AX86"/>
      <c r="AY86"/>
      <c r="AZ86"/>
      <c r="BA86"/>
      <c r="BB86" s="14"/>
    </row>
    <row r="87" spans="7:54" x14ac:dyDescent="0.2">
      <c r="G87" s="13"/>
      <c r="H87"/>
      <c r="I87"/>
      <c r="J87"/>
      <c r="K87"/>
      <c r="L87"/>
      <c r="M87"/>
      <c r="N87"/>
      <c r="O87"/>
      <c r="P87"/>
      <c r="Q87"/>
      <c r="R87"/>
      <c r="S87"/>
      <c r="T87"/>
      <c r="U87"/>
      <c r="V87"/>
      <c r="W87"/>
      <c r="X87"/>
      <c r="Y87"/>
      <c r="Z87"/>
      <c r="AA87"/>
      <c r="AB87"/>
      <c r="AC87"/>
      <c r="AD87"/>
      <c r="AE87"/>
      <c r="AF87"/>
      <c r="AG87"/>
      <c r="AH87"/>
      <c r="AI87"/>
      <c r="AJ87"/>
      <c r="AK87"/>
      <c r="AL87"/>
      <c r="AM87"/>
      <c r="AN87"/>
      <c r="AO87"/>
      <c r="AP87"/>
      <c r="AQ87"/>
      <c r="AR87"/>
      <c r="AS87"/>
      <c r="AT87"/>
      <c r="AU87"/>
      <c r="AV87"/>
      <c r="AW87"/>
      <c r="AX87"/>
      <c r="AY87"/>
      <c r="AZ87"/>
      <c r="BA87"/>
      <c r="BB87" s="14"/>
    </row>
    <row r="88" spans="7:54" x14ac:dyDescent="0.2">
      <c r="G88" s="13"/>
      <c r="H88"/>
      <c r="I88"/>
      <c r="J88"/>
      <c r="K88"/>
      <c r="L88"/>
      <c r="M88"/>
      <c r="N88"/>
      <c r="O88"/>
      <c r="P88"/>
      <c r="Q88"/>
      <c r="R88"/>
      <c r="S88"/>
      <c r="T88"/>
      <c r="U88"/>
      <c r="V88"/>
      <c r="W88"/>
      <c r="X88"/>
      <c r="Y88"/>
      <c r="Z88"/>
      <c r="AA88"/>
      <c r="AB88"/>
      <c r="AC88"/>
      <c r="AD88"/>
      <c r="AE88"/>
      <c r="AF88"/>
      <c r="AG88"/>
      <c r="AH88"/>
      <c r="AI88"/>
      <c r="AJ88"/>
      <c r="AK88"/>
      <c r="AL88"/>
      <c r="AM88"/>
      <c r="AN88"/>
      <c r="AO88"/>
      <c r="AP88"/>
      <c r="AQ88"/>
      <c r="AR88"/>
      <c r="AS88"/>
      <c r="AT88"/>
      <c r="AU88"/>
      <c r="AV88"/>
      <c r="AW88"/>
      <c r="AX88"/>
      <c r="AY88"/>
      <c r="AZ88"/>
      <c r="BA88"/>
      <c r="BB88" s="14"/>
    </row>
    <row r="89" spans="7:54" x14ac:dyDescent="0.2">
      <c r="G89" s="13"/>
      <c r="H89"/>
      <c r="I89"/>
      <c r="J89"/>
      <c r="K89"/>
      <c r="L89"/>
      <c r="M89"/>
      <c r="N89"/>
      <c r="O89"/>
      <c r="P89"/>
      <c r="Q89"/>
      <c r="R89"/>
      <c r="S89"/>
      <c r="T89"/>
      <c r="U89"/>
      <c r="V89"/>
      <c r="W89"/>
      <c r="X89"/>
      <c r="Y89"/>
      <c r="Z89"/>
      <c r="AA89"/>
      <c r="AB89"/>
      <c r="AC89"/>
      <c r="AD89"/>
      <c r="AE89"/>
      <c r="AF89"/>
      <c r="AG89"/>
      <c r="AH89"/>
      <c r="AI89"/>
      <c r="AJ89"/>
      <c r="AK89"/>
      <c r="AL89"/>
      <c r="AM89"/>
      <c r="AN89"/>
      <c r="AO89"/>
      <c r="AP89"/>
      <c r="AQ89"/>
      <c r="AR89"/>
      <c r="AS89"/>
      <c r="AT89"/>
      <c r="AU89"/>
      <c r="AV89"/>
      <c r="AW89"/>
      <c r="AX89"/>
      <c r="AY89"/>
      <c r="AZ89"/>
      <c r="BA89"/>
      <c r="BB89" s="14"/>
    </row>
    <row r="90" spans="7:54" x14ac:dyDescent="0.2">
      <c r="G90" s="13"/>
      <c r="H90"/>
      <c r="I90"/>
      <c r="J90"/>
      <c r="K90"/>
      <c r="L90"/>
      <c r="M90"/>
      <c r="N90"/>
      <c r="O90"/>
      <c r="P90"/>
      <c r="Q90"/>
      <c r="R90"/>
      <c r="S90"/>
      <c r="T90"/>
      <c r="U90"/>
      <c r="V90"/>
      <c r="W90"/>
      <c r="X90"/>
      <c r="Y90"/>
      <c r="Z90"/>
      <c r="AA90"/>
      <c r="AB90"/>
      <c r="AC90"/>
      <c r="AD90"/>
      <c r="AE90"/>
      <c r="AF90"/>
      <c r="AG90"/>
      <c r="AH90"/>
      <c r="AI90"/>
      <c r="AJ90"/>
      <c r="AK90"/>
      <c r="AL90"/>
      <c r="AM90"/>
      <c r="AN90"/>
      <c r="AO90"/>
      <c r="AP90"/>
      <c r="AQ90"/>
      <c r="AR90"/>
      <c r="AS90"/>
      <c r="AT90"/>
      <c r="AU90"/>
      <c r="AV90"/>
      <c r="AW90"/>
      <c r="AX90"/>
      <c r="AY90"/>
      <c r="AZ90"/>
      <c r="BA90"/>
      <c r="BB90" s="14"/>
    </row>
    <row r="91" spans="7:54" x14ac:dyDescent="0.2">
      <c r="G91" s="13"/>
      <c r="H91"/>
      <c r="I91"/>
      <c r="J91"/>
      <c r="K91"/>
      <c r="L91"/>
      <c r="M91"/>
      <c r="N91"/>
      <c r="O91"/>
      <c r="P91"/>
      <c r="Q91"/>
      <c r="R91"/>
      <c r="S91"/>
      <c r="T91"/>
      <c r="U91"/>
      <c r="V91"/>
      <c r="W91"/>
      <c r="X91"/>
      <c r="Y91"/>
      <c r="Z91"/>
      <c r="AA91"/>
      <c r="AB91"/>
      <c r="AC91"/>
      <c r="AD91"/>
      <c r="AE91"/>
      <c r="AF91"/>
      <c r="AG91"/>
      <c r="AH91"/>
      <c r="AI91"/>
      <c r="AJ91"/>
      <c r="AK91"/>
      <c r="AL91"/>
      <c r="AM91"/>
      <c r="AN91"/>
      <c r="AO91"/>
      <c r="AP91"/>
      <c r="AQ91"/>
      <c r="AR91"/>
      <c r="AS91"/>
      <c r="AT91"/>
      <c r="AU91"/>
      <c r="AV91"/>
      <c r="AW91"/>
      <c r="AX91"/>
      <c r="AY91"/>
      <c r="AZ91"/>
      <c r="BA91"/>
      <c r="BB91" s="14"/>
    </row>
    <row r="92" spans="7:54" x14ac:dyDescent="0.2">
      <c r="G92" s="13"/>
      <c r="H92"/>
      <c r="I92"/>
      <c r="J92"/>
      <c r="K92"/>
      <c r="L92"/>
      <c r="M92"/>
      <c r="N92"/>
      <c r="O92"/>
      <c r="P92"/>
      <c r="Q92"/>
      <c r="R92"/>
      <c r="S92"/>
      <c r="T92"/>
      <c r="U92"/>
      <c r="V92"/>
      <c r="W92"/>
      <c r="X92"/>
      <c r="Y92"/>
      <c r="Z92"/>
      <c r="AA92"/>
      <c r="AB92"/>
      <c r="AC92"/>
      <c r="AD92"/>
      <c r="AE92"/>
      <c r="AF92"/>
      <c r="AG92"/>
      <c r="AH92"/>
      <c r="AI92"/>
      <c r="AJ92"/>
      <c r="AK92"/>
      <c r="AL92"/>
      <c r="AM92"/>
      <c r="AN92"/>
      <c r="AO92"/>
      <c r="AP92"/>
      <c r="AQ92"/>
      <c r="AR92"/>
      <c r="AS92"/>
      <c r="AT92"/>
      <c r="AU92"/>
      <c r="AV92"/>
      <c r="AW92"/>
      <c r="AX92"/>
      <c r="AY92"/>
      <c r="AZ92"/>
      <c r="BA92"/>
      <c r="BB92" s="14"/>
    </row>
    <row r="93" spans="7:54" x14ac:dyDescent="0.2">
      <c r="G93" s="13"/>
      <c r="H93"/>
      <c r="I93"/>
      <c r="J93"/>
      <c r="K93"/>
      <c r="L93"/>
      <c r="M93"/>
      <c r="N93"/>
      <c r="O93"/>
      <c r="P93"/>
      <c r="Q93"/>
      <c r="R93"/>
      <c r="S93"/>
      <c r="T93"/>
      <c r="U93"/>
      <c r="V93"/>
      <c r="W93"/>
      <c r="X93"/>
      <c r="Y93"/>
      <c r="Z93"/>
      <c r="AA93"/>
      <c r="AB93"/>
      <c r="AC93"/>
      <c r="AD93"/>
      <c r="AE93"/>
      <c r="AF93"/>
      <c r="AG93"/>
      <c r="AH93"/>
      <c r="AI93"/>
      <c r="AJ93"/>
      <c r="AK93"/>
      <c r="AL93"/>
      <c r="AM93"/>
      <c r="AN93"/>
      <c r="AO93"/>
      <c r="AP93"/>
      <c r="AQ93"/>
      <c r="AR93"/>
      <c r="AS93"/>
      <c r="AT93"/>
      <c r="AU93"/>
      <c r="AV93"/>
      <c r="AW93"/>
      <c r="AX93"/>
      <c r="AY93"/>
      <c r="AZ93"/>
      <c r="BA93"/>
      <c r="BB93" s="14"/>
    </row>
    <row r="94" spans="7:54" x14ac:dyDescent="0.2">
      <c r="G94" s="13"/>
      <c r="H94"/>
      <c r="I94"/>
      <c r="J94"/>
      <c r="K94"/>
      <c r="L94"/>
      <c r="M94"/>
      <c r="N94"/>
      <c r="O94"/>
      <c r="P94"/>
      <c r="Q94"/>
      <c r="R94"/>
      <c r="S94"/>
      <c r="T94"/>
      <c r="U94"/>
      <c r="V94"/>
      <c r="W94"/>
      <c r="X94"/>
      <c r="Y94"/>
      <c r="Z94"/>
      <c r="AA94"/>
      <c r="AB94"/>
      <c r="AC94"/>
      <c r="AD94"/>
      <c r="AE94"/>
      <c r="AF94"/>
      <c r="AG94"/>
      <c r="AH94"/>
      <c r="AI94"/>
      <c r="AJ94"/>
      <c r="AK94"/>
      <c r="AL94"/>
      <c r="AM94"/>
      <c r="AN94"/>
      <c r="AO94"/>
      <c r="AP94"/>
      <c r="AQ94"/>
      <c r="AR94"/>
      <c r="AS94"/>
      <c r="AT94"/>
      <c r="AU94"/>
      <c r="AV94"/>
      <c r="AW94"/>
      <c r="AX94"/>
      <c r="AY94"/>
      <c r="AZ94"/>
      <c r="BA94"/>
      <c r="BB94" s="14"/>
    </row>
    <row r="95" spans="7:54" x14ac:dyDescent="0.2">
      <c r="G95" s="13"/>
      <c r="H95"/>
      <c r="I95"/>
      <c r="J95"/>
      <c r="K95"/>
      <c r="L95"/>
      <c r="M95"/>
      <c r="N95"/>
      <c r="O95"/>
      <c r="P95"/>
      <c r="Q95"/>
      <c r="R95"/>
      <c r="S95"/>
      <c r="T95"/>
      <c r="U95"/>
      <c r="V95"/>
      <c r="W95"/>
      <c r="X95"/>
      <c r="Y95"/>
      <c r="Z95"/>
      <c r="AA95"/>
      <c r="AB95"/>
      <c r="AC95"/>
      <c r="AD95"/>
      <c r="AE95"/>
      <c r="AF95"/>
      <c r="AG95"/>
      <c r="AH95"/>
      <c r="AI95"/>
      <c r="AJ95"/>
      <c r="AK95"/>
      <c r="AL95"/>
      <c r="AM95"/>
      <c r="AN95"/>
      <c r="AO95"/>
      <c r="AP95"/>
      <c r="AQ95"/>
      <c r="AR95"/>
      <c r="AS95"/>
      <c r="AT95"/>
      <c r="AU95"/>
      <c r="AV95"/>
      <c r="AW95"/>
      <c r="AX95"/>
      <c r="AY95"/>
      <c r="AZ95"/>
      <c r="BA95"/>
      <c r="BB95" s="14"/>
    </row>
    <row r="96" spans="7:54" x14ac:dyDescent="0.2">
      <c r="G96" s="13"/>
      <c r="H96"/>
      <c r="I96"/>
      <c r="J96"/>
      <c r="K96"/>
      <c r="L96"/>
      <c r="M96"/>
      <c r="N96"/>
      <c r="O96"/>
      <c r="P96"/>
      <c r="Q96"/>
      <c r="R96"/>
      <c r="S96"/>
      <c r="T96"/>
      <c r="U96"/>
      <c r="V96"/>
      <c r="W96"/>
      <c r="X96"/>
      <c r="Y96"/>
      <c r="Z96"/>
      <c r="AA96"/>
      <c r="AB96"/>
      <c r="AC96"/>
      <c r="AD96"/>
      <c r="AE96"/>
      <c r="AF96"/>
      <c r="AG96"/>
      <c r="AH96"/>
      <c r="AI96"/>
      <c r="AJ96"/>
      <c r="AK96"/>
      <c r="AL96"/>
      <c r="AM96"/>
      <c r="AN96"/>
      <c r="AO96"/>
      <c r="AP96"/>
      <c r="AQ96"/>
      <c r="AR96"/>
      <c r="AS96"/>
      <c r="AT96"/>
      <c r="AU96"/>
      <c r="AV96"/>
      <c r="AW96"/>
      <c r="AX96"/>
      <c r="AY96"/>
      <c r="AZ96"/>
      <c r="BA96"/>
      <c r="BB96" s="14"/>
    </row>
    <row r="97" spans="7:54" x14ac:dyDescent="0.2">
      <c r="G97" s="13"/>
      <c r="H97"/>
      <c r="I97"/>
      <c r="J97"/>
      <c r="K97"/>
      <c r="L97"/>
      <c r="M97"/>
      <c r="N97"/>
      <c r="O97"/>
      <c r="P97"/>
      <c r="Q97"/>
      <c r="R97"/>
      <c r="S97"/>
      <c r="T97"/>
      <c r="U97"/>
      <c r="V97"/>
      <c r="W97"/>
      <c r="X97"/>
      <c r="Y97"/>
      <c r="Z97"/>
      <c r="AA97"/>
      <c r="AB97"/>
      <c r="AC97"/>
      <c r="AD97"/>
      <c r="AE97"/>
      <c r="AF97"/>
      <c r="AG97"/>
      <c r="AH97"/>
      <c r="AI97"/>
      <c r="AJ97"/>
      <c r="AK97"/>
      <c r="AL97"/>
      <c r="AM97"/>
      <c r="AN97"/>
      <c r="AO97"/>
      <c r="AP97"/>
      <c r="AQ97"/>
      <c r="AR97"/>
      <c r="AS97"/>
      <c r="AT97"/>
      <c r="AU97"/>
      <c r="AV97"/>
      <c r="AW97"/>
      <c r="AX97"/>
      <c r="AY97"/>
      <c r="AZ97"/>
      <c r="BA97"/>
      <c r="BB97" s="14"/>
    </row>
    <row r="98" spans="7:54" x14ac:dyDescent="0.2">
      <c r="G98" s="13"/>
      <c r="H98"/>
      <c r="I98"/>
      <c r="J98"/>
      <c r="K98"/>
      <c r="L98"/>
      <c r="M98"/>
      <c r="N98"/>
      <c r="O98"/>
      <c r="P98"/>
      <c r="Q98"/>
      <c r="R98"/>
      <c r="S98"/>
      <c r="T98"/>
      <c r="U98"/>
      <c r="V98"/>
      <c r="W98"/>
      <c r="X98"/>
      <c r="Y98"/>
      <c r="Z98"/>
      <c r="AA98"/>
      <c r="AB98"/>
      <c r="AC98"/>
      <c r="AD98"/>
      <c r="AE98"/>
      <c r="AF98"/>
      <c r="AG98"/>
      <c r="AH98"/>
      <c r="AI98"/>
      <c r="AJ98"/>
      <c r="AK98"/>
      <c r="AL98"/>
      <c r="AM98"/>
      <c r="AN98"/>
      <c r="AO98"/>
      <c r="AP98"/>
      <c r="AQ98"/>
      <c r="AR98"/>
      <c r="AS98"/>
      <c r="AT98"/>
      <c r="AU98"/>
      <c r="AV98"/>
      <c r="AW98"/>
      <c r="AX98"/>
      <c r="AY98"/>
      <c r="AZ98"/>
      <c r="BA98"/>
      <c r="BB98" s="14"/>
    </row>
    <row r="99" spans="7:54" x14ac:dyDescent="0.2">
      <c r="G99" s="13"/>
      <c r="H99"/>
      <c r="I99"/>
      <c r="J99"/>
      <c r="K99"/>
      <c r="L99"/>
      <c r="M99"/>
      <c r="N99"/>
      <c r="O99"/>
      <c r="P99"/>
      <c r="Q99"/>
      <c r="R99"/>
      <c r="S99"/>
      <c r="T99"/>
      <c r="U99"/>
      <c r="V99"/>
      <c r="W99"/>
      <c r="X99"/>
      <c r="Y99"/>
      <c r="Z99"/>
      <c r="AA99"/>
      <c r="AB99"/>
      <c r="AC99"/>
      <c r="AD99"/>
      <c r="AE99"/>
      <c r="AF99"/>
      <c r="AG99"/>
      <c r="AH99"/>
      <c r="AI99"/>
      <c r="AJ99"/>
      <c r="AK99"/>
      <c r="AL99"/>
      <c r="AM99"/>
      <c r="AN99"/>
      <c r="AO99"/>
      <c r="AP99"/>
      <c r="AQ99"/>
      <c r="AR99"/>
      <c r="AS99"/>
      <c r="AT99"/>
      <c r="AU99"/>
      <c r="AV99"/>
      <c r="AW99"/>
      <c r="AX99"/>
      <c r="AY99"/>
      <c r="AZ99"/>
      <c r="BA99"/>
      <c r="BB99" s="14"/>
    </row>
    <row r="100" spans="7:54" x14ac:dyDescent="0.2">
      <c r="G100" s="13"/>
      <c r="H100"/>
      <c r="I100"/>
      <c r="J100"/>
      <c r="K100"/>
      <c r="L100"/>
      <c r="M100"/>
      <c r="N100"/>
      <c r="O100"/>
      <c r="P100"/>
      <c r="Q100"/>
      <c r="R100"/>
      <c r="S100"/>
      <c r="T100"/>
      <c r="U100"/>
      <c r="V100"/>
      <c r="W100"/>
      <c r="X100"/>
      <c r="Y100"/>
      <c r="Z100"/>
      <c r="AA100"/>
      <c r="AB100"/>
      <c r="AC100"/>
      <c r="AD100"/>
      <c r="AE100"/>
      <c r="AF100"/>
      <c r="AG100"/>
      <c r="AH100"/>
      <c r="AI100"/>
      <c r="AJ100"/>
      <c r="AK100"/>
      <c r="AL100"/>
      <c r="AM100"/>
      <c r="AN100"/>
      <c r="AO100"/>
      <c r="AP100"/>
      <c r="AQ100"/>
      <c r="AR100"/>
      <c r="AS100"/>
      <c r="AT100"/>
      <c r="AU100"/>
      <c r="AV100"/>
      <c r="AW100"/>
      <c r="AX100"/>
      <c r="AY100"/>
      <c r="AZ100"/>
      <c r="BA100"/>
      <c r="BB100" s="14"/>
    </row>
    <row r="101" spans="7:54" x14ac:dyDescent="0.2">
      <c r="G101" s="13"/>
      <c r="H101"/>
      <c r="I101"/>
      <c r="J101"/>
      <c r="K101"/>
      <c r="L101"/>
      <c r="M101"/>
      <c r="N101"/>
      <c r="O101"/>
      <c r="P101"/>
      <c r="Q101"/>
      <c r="R101"/>
      <c r="S101"/>
      <c r="T101"/>
      <c r="U101"/>
      <c r="V101"/>
      <c r="W101"/>
      <c r="X101"/>
      <c r="Y101"/>
      <c r="Z101"/>
      <c r="AA101"/>
      <c r="AB101"/>
      <c r="AC101"/>
      <c r="AD101"/>
      <c r="AE101"/>
      <c r="AF101"/>
      <c r="AG101"/>
      <c r="AH101"/>
      <c r="AI101"/>
      <c r="AJ101"/>
      <c r="AK101"/>
      <c r="AL101"/>
      <c r="AM101"/>
      <c r="AN101"/>
      <c r="AO101"/>
      <c r="AP101"/>
      <c r="AQ101"/>
      <c r="AR101"/>
      <c r="AS101"/>
      <c r="AT101"/>
      <c r="AU101"/>
      <c r="AV101"/>
      <c r="AW101"/>
      <c r="AX101"/>
      <c r="AY101"/>
      <c r="AZ101"/>
      <c r="BA101"/>
      <c r="BB101" s="14"/>
    </row>
    <row r="102" spans="7:54" x14ac:dyDescent="0.2">
      <c r="G102" s="13"/>
      <c r="H102"/>
      <c r="I102"/>
      <c r="J102"/>
      <c r="K102"/>
      <c r="L102"/>
      <c r="M102"/>
      <c r="N102"/>
      <c r="O102"/>
      <c r="P102"/>
      <c r="Q102"/>
      <c r="R102"/>
      <c r="S102"/>
      <c r="T102"/>
      <c r="U102"/>
      <c r="V102"/>
      <c r="W102"/>
      <c r="X102"/>
      <c r="Y102"/>
      <c r="Z102"/>
      <c r="AA102"/>
      <c r="AB102"/>
      <c r="AC102"/>
      <c r="AD102"/>
      <c r="AE102"/>
      <c r="AF102"/>
      <c r="AG102"/>
      <c r="AH102"/>
      <c r="AI102"/>
      <c r="AJ102"/>
      <c r="AK102"/>
      <c r="AL102"/>
      <c r="AM102"/>
      <c r="AN102"/>
      <c r="AO102"/>
      <c r="AP102"/>
      <c r="AQ102"/>
      <c r="AR102"/>
      <c r="AS102"/>
      <c r="AT102"/>
      <c r="AU102"/>
      <c r="AV102"/>
      <c r="AW102"/>
      <c r="AX102"/>
      <c r="AY102"/>
      <c r="AZ102"/>
      <c r="BA102"/>
      <c r="BB102" s="14"/>
    </row>
    <row r="103" spans="7:54" x14ac:dyDescent="0.2">
      <c r="G103" s="13"/>
      <c r="H103"/>
      <c r="I103"/>
      <c r="J103"/>
      <c r="K103"/>
      <c r="L103"/>
      <c r="M103"/>
      <c r="N103"/>
      <c r="O103"/>
      <c r="P103"/>
      <c r="Q103"/>
      <c r="R103"/>
      <c r="S103"/>
      <c r="T103"/>
      <c r="U103"/>
      <c r="V103"/>
      <c r="W103"/>
      <c r="X103"/>
      <c r="Y103"/>
      <c r="Z103"/>
      <c r="AA103"/>
      <c r="AB103"/>
      <c r="AC103"/>
      <c r="AD103"/>
      <c r="AE103"/>
      <c r="AF103"/>
      <c r="AG103"/>
      <c r="AH103"/>
      <c r="AI103"/>
      <c r="AJ103"/>
      <c r="AK103"/>
      <c r="AL103"/>
      <c r="AM103"/>
      <c r="AN103"/>
      <c r="AO103"/>
      <c r="AP103"/>
      <c r="AQ103"/>
      <c r="AR103"/>
      <c r="AS103"/>
      <c r="AT103"/>
      <c r="AU103"/>
      <c r="AV103"/>
      <c r="AW103"/>
      <c r="AX103"/>
      <c r="AY103"/>
      <c r="AZ103"/>
      <c r="BA103"/>
      <c r="BB103" s="14"/>
    </row>
    <row r="104" spans="7:54" x14ac:dyDescent="0.2">
      <c r="G104" s="13"/>
      <c r="H104"/>
      <c r="I104"/>
      <c r="J104"/>
      <c r="K104"/>
      <c r="L104"/>
      <c r="M104"/>
      <c r="N104"/>
      <c r="O104"/>
      <c r="P104"/>
      <c r="Q104"/>
      <c r="R104"/>
      <c r="S104"/>
      <c r="T104"/>
      <c r="U104"/>
      <c r="V104"/>
      <c r="W104"/>
      <c r="X104"/>
      <c r="Y104"/>
      <c r="Z104"/>
      <c r="AA104"/>
      <c r="AB104"/>
      <c r="AC104"/>
      <c r="AD104"/>
      <c r="AE104"/>
      <c r="AF104"/>
      <c r="AG104"/>
      <c r="AH104"/>
      <c r="AI104"/>
      <c r="AJ104"/>
      <c r="AK104"/>
      <c r="AL104"/>
      <c r="AM104"/>
      <c r="AN104"/>
      <c r="AO104"/>
      <c r="AP104"/>
      <c r="AQ104"/>
      <c r="AR104"/>
      <c r="AS104"/>
      <c r="AT104"/>
      <c r="AU104"/>
      <c r="AV104"/>
      <c r="AW104"/>
      <c r="AX104"/>
      <c r="AY104"/>
      <c r="AZ104"/>
      <c r="BA104"/>
      <c r="BB104" s="14"/>
    </row>
    <row r="105" spans="7:54" x14ac:dyDescent="0.2">
      <c r="G105" s="13"/>
      <c r="H105"/>
      <c r="I105"/>
      <c r="J105"/>
      <c r="K105"/>
      <c r="L105"/>
      <c r="M105"/>
      <c r="N105"/>
      <c r="O105"/>
      <c r="P105"/>
      <c r="Q105"/>
      <c r="R105"/>
      <c r="S105"/>
      <c r="T105"/>
      <c r="U105"/>
      <c r="V105"/>
      <c r="W105"/>
      <c r="X105"/>
      <c r="Y105"/>
      <c r="Z105"/>
      <c r="AA105"/>
      <c r="AB105"/>
      <c r="AC105"/>
      <c r="AD105"/>
      <c r="AE105"/>
      <c r="AF105"/>
      <c r="AG105"/>
      <c r="AH105"/>
      <c r="AI105"/>
      <c r="AJ105"/>
      <c r="AK105"/>
      <c r="AL105"/>
      <c r="AM105"/>
      <c r="AN105"/>
      <c r="AO105"/>
      <c r="AP105"/>
      <c r="AQ105"/>
      <c r="AR105"/>
      <c r="AS105"/>
      <c r="AT105"/>
      <c r="AU105"/>
      <c r="AV105"/>
      <c r="AW105"/>
      <c r="AX105"/>
      <c r="AY105"/>
      <c r="AZ105"/>
      <c r="BA105"/>
      <c r="BB105" s="14"/>
    </row>
    <row r="106" spans="7:54" x14ac:dyDescent="0.2">
      <c r="G106" s="13"/>
      <c r="H106"/>
      <c r="I106"/>
      <c r="J106"/>
      <c r="K106"/>
      <c r="L106"/>
      <c r="M106"/>
      <c r="N106"/>
      <c r="O106"/>
      <c r="P106"/>
      <c r="Q106"/>
      <c r="R106"/>
      <c r="S106"/>
      <c r="T106"/>
      <c r="U106"/>
      <c r="V106"/>
      <c r="W106"/>
      <c r="X106"/>
      <c r="Y106"/>
      <c r="Z106"/>
      <c r="AA106"/>
      <c r="AB106"/>
      <c r="AC106"/>
      <c r="AD106"/>
      <c r="AE106"/>
      <c r="AF106"/>
      <c r="AG106"/>
      <c r="AH106"/>
      <c r="AI106"/>
      <c r="AJ106"/>
      <c r="AK106"/>
      <c r="AL106"/>
      <c r="AM106"/>
      <c r="AN106"/>
      <c r="AO106"/>
      <c r="AP106"/>
      <c r="AQ106"/>
      <c r="AR106"/>
      <c r="AS106"/>
      <c r="AT106"/>
      <c r="AU106"/>
      <c r="AV106"/>
      <c r="AW106"/>
      <c r="AX106"/>
      <c r="AY106"/>
      <c r="AZ106"/>
      <c r="BA106"/>
      <c r="BB106" s="14"/>
    </row>
    <row r="107" spans="7:54" x14ac:dyDescent="0.2">
      <c r="G107" s="13"/>
      <c r="H107"/>
      <c r="I107"/>
      <c r="J107"/>
      <c r="K107"/>
      <c r="L107"/>
      <c r="M107"/>
      <c r="N107"/>
      <c r="O107"/>
      <c r="P107"/>
      <c r="Q107"/>
      <c r="R107"/>
      <c r="S107"/>
      <c r="T107"/>
      <c r="U107"/>
      <c r="V107"/>
      <c r="W107"/>
      <c r="X107"/>
      <c r="Y107"/>
      <c r="Z107"/>
      <c r="AA107"/>
      <c r="AB107"/>
      <c r="AC107"/>
      <c r="AD107"/>
      <c r="AE107"/>
      <c r="AF107"/>
      <c r="AG107"/>
      <c r="AH107"/>
      <c r="AI107"/>
      <c r="AJ107"/>
      <c r="AK107"/>
      <c r="AL107"/>
      <c r="AM107"/>
      <c r="AN107"/>
      <c r="AO107"/>
      <c r="AP107"/>
      <c r="AQ107"/>
      <c r="AR107"/>
      <c r="AS107"/>
      <c r="AT107"/>
      <c r="AU107"/>
      <c r="AV107"/>
      <c r="AW107"/>
      <c r="AX107"/>
      <c r="AY107"/>
      <c r="AZ107"/>
      <c r="BA107"/>
      <c r="BB107" s="14"/>
    </row>
    <row r="108" spans="7:54" x14ac:dyDescent="0.2">
      <c r="G108" s="13"/>
      <c r="H108"/>
      <c r="I108"/>
      <c r="J108"/>
      <c r="K108"/>
      <c r="L108"/>
      <c r="M108"/>
      <c r="N108"/>
      <c r="O108"/>
      <c r="P108"/>
      <c r="Q108"/>
      <c r="R108"/>
      <c r="S108"/>
      <c r="T108"/>
      <c r="U108"/>
      <c r="V108"/>
      <c r="W108"/>
      <c r="X108"/>
      <c r="Y108"/>
      <c r="Z108"/>
      <c r="AA108"/>
      <c r="AB108"/>
      <c r="AC108"/>
      <c r="AD108"/>
      <c r="AE108"/>
      <c r="AF108"/>
      <c r="AG108"/>
      <c r="AH108"/>
      <c r="AI108"/>
      <c r="AJ108"/>
      <c r="AK108"/>
      <c r="AL108"/>
      <c r="AM108"/>
      <c r="AN108"/>
      <c r="AO108"/>
      <c r="AP108"/>
      <c r="AQ108"/>
      <c r="AR108"/>
      <c r="AS108"/>
      <c r="AT108"/>
      <c r="AU108"/>
      <c r="AV108"/>
      <c r="AW108"/>
      <c r="AX108"/>
      <c r="AY108"/>
      <c r="AZ108"/>
      <c r="BA108"/>
      <c r="BB108" s="14"/>
    </row>
    <row r="109" spans="7:54" x14ac:dyDescent="0.2">
      <c r="G109" s="13"/>
      <c r="H109"/>
      <c r="I109"/>
      <c r="J109"/>
      <c r="K109"/>
      <c r="L109"/>
      <c r="M109"/>
      <c r="N109"/>
      <c r="O109"/>
      <c r="P109"/>
      <c r="Q109"/>
      <c r="R109"/>
      <c r="S109"/>
      <c r="T109"/>
      <c r="U109"/>
      <c r="V109"/>
      <c r="W109"/>
      <c r="X109"/>
      <c r="Y109"/>
      <c r="Z109"/>
      <c r="AA109"/>
      <c r="AB109"/>
      <c r="AC109"/>
      <c r="AD109"/>
      <c r="AE109"/>
      <c r="AF109"/>
      <c r="AG109"/>
      <c r="AH109"/>
      <c r="AI109"/>
      <c r="AJ109"/>
      <c r="AK109"/>
      <c r="AL109"/>
      <c r="AM109"/>
      <c r="AN109"/>
      <c r="AO109"/>
      <c r="AP109"/>
      <c r="AQ109"/>
      <c r="AR109"/>
      <c r="AS109"/>
      <c r="AT109"/>
      <c r="AU109"/>
      <c r="AV109"/>
      <c r="AW109"/>
      <c r="AX109"/>
      <c r="AY109"/>
      <c r="AZ109"/>
      <c r="BA109"/>
      <c r="BB109" s="14"/>
    </row>
    <row r="110" spans="7:54" x14ac:dyDescent="0.2">
      <c r="G110" s="13"/>
      <c r="H110"/>
      <c r="I110"/>
      <c r="J110"/>
      <c r="K110"/>
      <c r="L110"/>
      <c r="M110"/>
      <c r="N110"/>
      <c r="O110"/>
      <c r="P110"/>
      <c r="Q110"/>
      <c r="R110"/>
      <c r="S110"/>
      <c r="T110"/>
      <c r="U110"/>
      <c r="V110"/>
      <c r="W110"/>
      <c r="X110"/>
      <c r="Y110"/>
      <c r="Z110"/>
      <c r="AA110"/>
      <c r="AB110"/>
      <c r="AC110"/>
      <c r="AD110"/>
      <c r="AE110"/>
      <c r="AF110"/>
      <c r="AG110"/>
      <c r="AH110"/>
      <c r="AI110"/>
      <c r="AJ110"/>
      <c r="AK110"/>
      <c r="AL110"/>
      <c r="AM110"/>
      <c r="AN110"/>
      <c r="AO110"/>
      <c r="AP110"/>
      <c r="AQ110"/>
      <c r="AR110"/>
      <c r="AS110"/>
      <c r="AT110"/>
      <c r="AU110"/>
      <c r="AV110"/>
      <c r="AW110"/>
      <c r="AX110"/>
      <c r="AY110"/>
      <c r="AZ110"/>
      <c r="BA110"/>
      <c r="BB110" s="14"/>
    </row>
    <row r="111" spans="7:54" ht="16" thickBot="1" x14ac:dyDescent="0.25">
      <c r="G111" s="15"/>
      <c r="H111" s="16"/>
      <c r="I111" s="16"/>
      <c r="J111" s="16"/>
      <c r="K111" s="16"/>
      <c r="L111" s="16"/>
      <c r="M111" s="16"/>
      <c r="N111" s="16"/>
      <c r="O111" s="16"/>
      <c r="P111" s="16"/>
      <c r="Q111" s="16"/>
      <c r="R111" s="16"/>
      <c r="S111" s="16"/>
      <c r="T111" s="16"/>
      <c r="U111" s="16"/>
      <c r="V111" s="16"/>
      <c r="W111" s="16"/>
      <c r="X111" s="16"/>
      <c r="Y111" s="16"/>
      <c r="Z111" s="16"/>
      <c r="AA111" s="16"/>
      <c r="AB111" s="16"/>
      <c r="AC111" s="16"/>
      <c r="AD111" s="16"/>
      <c r="AE111" s="16"/>
      <c r="AF111" s="16"/>
      <c r="AG111" s="16"/>
      <c r="AH111" s="16"/>
      <c r="AI111" s="16"/>
      <c r="AJ111" s="16"/>
      <c r="AK111" s="16"/>
      <c r="AL111" s="16"/>
      <c r="AM111" s="16"/>
      <c r="AN111" s="16"/>
      <c r="AO111" s="16"/>
      <c r="AP111" s="16"/>
      <c r="AQ111" s="16"/>
      <c r="AR111" s="16"/>
      <c r="AS111" s="16"/>
      <c r="AT111" s="16"/>
      <c r="AU111" s="16"/>
      <c r="AV111" s="16"/>
      <c r="AW111" s="16"/>
      <c r="AX111" s="16"/>
      <c r="AY111" s="16"/>
      <c r="AZ111" s="16"/>
      <c r="BA111" s="16"/>
      <c r="BB111" s="17"/>
    </row>
  </sheetData>
  <conditionalFormatting sqref="B22:B51">
    <cfRule type="expression" dxfId="16" priority="2">
      <formula>A22=""</formula>
    </cfRule>
  </conditionalFormatting>
  <conditionalFormatting sqref="C22:C51">
    <cfRule type="expression" dxfId="15" priority="1">
      <formula>A22=""</formula>
    </cfRule>
  </conditionalFormatting>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CA464A-8D12-4AB5-8A49-F5EA91C50422}">
  <sheetPr>
    <tabColor theme="9" tint="0.39997558519241921"/>
  </sheetPr>
  <dimension ref="A1:BB109"/>
  <sheetViews>
    <sheetView topLeftCell="A14" workbookViewId="0">
      <selection activeCell="G21" sqref="G21"/>
    </sheetView>
  </sheetViews>
  <sheetFormatPr baseColWidth="10" defaultColWidth="9.1640625" defaultRowHeight="15" x14ac:dyDescent="0.2"/>
  <cols>
    <col min="1" max="1" width="28.5" style="5" customWidth="1"/>
    <col min="2" max="2" width="27.5" style="5" customWidth="1"/>
    <col min="3" max="3" width="28.83203125" style="5" customWidth="1"/>
    <col min="4" max="4" width="30.83203125" style="5" customWidth="1"/>
    <col min="5" max="13" width="9.1640625" style="5"/>
    <col min="14" max="14" width="11.1640625" style="5" bestFit="1" customWidth="1"/>
    <col min="15" max="16384" width="9.1640625" style="5"/>
  </cols>
  <sheetData>
    <row r="1" spans="1:10" ht="21" thickBot="1" x14ac:dyDescent="0.3">
      <c r="A1" s="96" t="s">
        <v>9</v>
      </c>
    </row>
    <row r="2" spans="1:10" ht="16" thickTop="1" x14ac:dyDescent="0.2">
      <c r="A2" s="152" t="s">
        <v>245</v>
      </c>
      <c r="B2" s="152"/>
      <c r="C2" s="152"/>
      <c r="D2" s="152"/>
      <c r="E2" s="152"/>
      <c r="F2" s="152"/>
      <c r="G2" s="152"/>
    </row>
    <row r="3" spans="1:10" x14ac:dyDescent="0.2">
      <c r="A3" s="5" t="s">
        <v>205</v>
      </c>
    </row>
    <row r="4" spans="1:10" x14ac:dyDescent="0.2">
      <c r="A4" s="153" t="s">
        <v>265</v>
      </c>
      <c r="B4" s="152"/>
      <c r="C4" s="152"/>
      <c r="D4" s="152"/>
      <c r="E4" s="152"/>
      <c r="F4" s="152"/>
      <c r="G4" s="152"/>
      <c r="H4" s="152"/>
      <c r="I4" s="152"/>
      <c r="J4" s="152"/>
    </row>
    <row r="5" spans="1:10" ht="16" x14ac:dyDescent="0.2">
      <c r="A5" s="38" t="s">
        <v>205</v>
      </c>
    </row>
    <row r="6" spans="1:10" x14ac:dyDescent="0.2">
      <c r="A6" s="97" t="s">
        <v>246</v>
      </c>
    </row>
    <row r="7" spans="1:10" ht="16" x14ac:dyDescent="0.2">
      <c r="A7" s="116" t="s">
        <v>33</v>
      </c>
      <c r="B7" s="116" t="s">
        <v>325</v>
      </c>
    </row>
    <row r="8" spans="1:10" ht="16" x14ac:dyDescent="0.2">
      <c r="A8" s="35" t="s">
        <v>186</v>
      </c>
      <c r="B8" s="39">
        <f>'Parameter Values'!B24</f>
        <v>17.899999999999999</v>
      </c>
    </row>
    <row r="9" spans="1:10" ht="16" x14ac:dyDescent="0.2">
      <c r="A9" s="35" t="s">
        <v>182</v>
      </c>
      <c r="B9" s="39">
        <f>'Parameter Values'!B25</f>
        <v>32.299999999999997</v>
      </c>
    </row>
    <row r="10" spans="1:10" ht="16" x14ac:dyDescent="0.2">
      <c r="A10" s="35" t="s">
        <v>183</v>
      </c>
      <c r="B10" s="39">
        <f>'Parameter Values'!B26</f>
        <v>19.600000000000001</v>
      </c>
    </row>
    <row r="11" spans="1:10" ht="32" x14ac:dyDescent="0.2">
      <c r="A11" s="35" t="s">
        <v>184</v>
      </c>
      <c r="B11" s="39">
        <f>'Parameter Values'!B28</f>
        <v>35.799999999999997</v>
      </c>
    </row>
    <row r="12" spans="1:10" ht="16" x14ac:dyDescent="0.2">
      <c r="A12" s="35" t="s">
        <v>185</v>
      </c>
      <c r="B12" s="39"/>
    </row>
    <row r="13" spans="1:10" ht="16" x14ac:dyDescent="0.2">
      <c r="A13" s="35" t="s">
        <v>36</v>
      </c>
      <c r="B13" s="39">
        <f>'Parameter Values'!B31</f>
        <v>33.5</v>
      </c>
    </row>
    <row r="14" spans="1:10" ht="16" x14ac:dyDescent="0.2">
      <c r="A14" s="35" t="s">
        <v>37</v>
      </c>
      <c r="B14" s="39">
        <f>'Parameter Values'!B32</f>
        <v>36.5</v>
      </c>
    </row>
    <row r="15" spans="1:10" ht="16" x14ac:dyDescent="0.2">
      <c r="A15" s="35" t="s">
        <v>38</v>
      </c>
      <c r="B15" s="39">
        <f>'Parameter Values'!B33</f>
        <v>63.3</v>
      </c>
    </row>
    <row r="16" spans="1:10" ht="16" x14ac:dyDescent="0.2">
      <c r="A16" s="35" t="s">
        <v>39</v>
      </c>
      <c r="B16" s="39">
        <f>'Parameter Values'!B34</f>
        <v>53.5</v>
      </c>
    </row>
    <row r="17" spans="1:54" ht="16" x14ac:dyDescent="0.2">
      <c r="A17" s="38" t="s">
        <v>205</v>
      </c>
    </row>
    <row r="18" spans="1:54" ht="16" thickBot="1" x14ac:dyDescent="0.25">
      <c r="A18" s="97" t="s">
        <v>248</v>
      </c>
    </row>
    <row r="19" spans="1:54" ht="16" thickBot="1" x14ac:dyDescent="0.25">
      <c r="A19" s="107" t="s">
        <v>4</v>
      </c>
      <c r="B19" s="108" t="s">
        <v>175</v>
      </c>
      <c r="C19" s="108" t="s">
        <v>176</v>
      </c>
      <c r="D19" s="114" t="s">
        <v>169</v>
      </c>
      <c r="G19" s="10" t="s">
        <v>161</v>
      </c>
      <c r="H19" s="11"/>
      <c r="I19" s="11"/>
      <c r="J19" s="11"/>
      <c r="K19" s="11"/>
      <c r="L19" s="11"/>
      <c r="M19" s="11"/>
      <c r="N19" s="11"/>
      <c r="O19" s="11"/>
      <c r="P19" s="11"/>
      <c r="Q19" s="11"/>
      <c r="R19" s="11"/>
      <c r="S19" s="11"/>
      <c r="T19" s="11"/>
      <c r="U19" s="11"/>
      <c r="V19" s="11"/>
      <c r="W19" s="11"/>
      <c r="X19" s="11"/>
      <c r="Y19" s="11"/>
      <c r="Z19" s="11"/>
      <c r="AA19" s="11"/>
      <c r="AB19" s="11"/>
      <c r="AC19" s="11"/>
      <c r="AD19" s="11"/>
      <c r="AE19" s="11"/>
      <c r="AF19" s="11"/>
      <c r="AG19" s="11"/>
      <c r="AH19" s="11"/>
      <c r="AI19" s="11"/>
      <c r="AJ19" s="11"/>
      <c r="AK19" s="11"/>
      <c r="AL19" s="11"/>
      <c r="AM19" s="11"/>
      <c r="AN19" s="11"/>
      <c r="AO19" s="11"/>
      <c r="AP19" s="11"/>
      <c r="AQ19" s="11"/>
      <c r="AR19" s="11"/>
      <c r="AS19" s="11"/>
      <c r="AT19" s="11"/>
      <c r="AU19" s="11"/>
      <c r="AV19" s="11"/>
      <c r="AW19" s="11"/>
      <c r="AX19" s="11"/>
      <c r="AY19" s="11"/>
      <c r="AZ19" s="11"/>
      <c r="BA19" s="11"/>
      <c r="BB19" s="12"/>
    </row>
    <row r="20" spans="1:54" x14ac:dyDescent="0.2">
      <c r="A20" s="6">
        <f>'Project Information'!$B$9</f>
        <v>2028</v>
      </c>
      <c r="B20" s="22">
        <f>N29+N34</f>
        <v>843902.03094477847</v>
      </c>
      <c r="C20" s="22">
        <f>N31+N36</f>
        <v>531753.76014274964</v>
      </c>
      <c r="D20" s="26">
        <f>B20-C20</f>
        <v>312148.27080202883</v>
      </c>
      <c r="G20" s="10" t="s">
        <v>161</v>
      </c>
      <c r="H20" s="11"/>
      <c r="I20" s="11"/>
      <c r="J20" s="11"/>
      <c r="K20" s="11"/>
      <c r="L20" s="11"/>
      <c r="M20"/>
      <c r="N20"/>
      <c r="O20"/>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c r="BA20"/>
      <c r="BB20" s="14"/>
    </row>
    <row r="21" spans="1:54" x14ac:dyDescent="0.2">
      <c r="A21" s="1">
        <f>IF(A20&lt;'Project Information'!B$11,A20+1,"")</f>
        <v>2029</v>
      </c>
      <c r="B21" s="22">
        <f>B20</f>
        <v>843902.03094477847</v>
      </c>
      <c r="C21" s="22">
        <f>C20</f>
        <v>531753.76014274964</v>
      </c>
      <c r="D21" s="8">
        <f t="shared" ref="D21:D49" si="0">B21-C21</f>
        <v>312148.27080202883</v>
      </c>
      <c r="G21" s="182" t="s">
        <v>384</v>
      </c>
      <c r="H21"/>
      <c r="I21"/>
      <c r="J21"/>
      <c r="K21"/>
      <c r="L21"/>
      <c r="M21"/>
      <c r="N21"/>
      <c r="O21"/>
      <c r="P21"/>
      <c r="Q21"/>
      <c r="R21"/>
      <c r="S21"/>
      <c r="T21"/>
      <c r="U21"/>
      <c r="V21"/>
      <c r="W21"/>
      <c r="X21"/>
      <c r="Y21"/>
      <c r="Z21"/>
      <c r="AA21"/>
      <c r="AB21"/>
      <c r="AC21"/>
      <c r="AD21"/>
      <c r="AE21"/>
      <c r="AF21"/>
      <c r="AG21"/>
      <c r="AH21"/>
      <c r="AI21"/>
      <c r="AJ21"/>
      <c r="AK21"/>
      <c r="AL21"/>
      <c r="AM21"/>
      <c r="AN21"/>
      <c r="AO21"/>
      <c r="AP21"/>
      <c r="AQ21"/>
      <c r="AR21"/>
      <c r="AS21"/>
      <c r="AT21"/>
      <c r="AU21"/>
      <c r="AV21"/>
      <c r="AW21"/>
      <c r="AX21"/>
      <c r="AY21"/>
      <c r="AZ21"/>
      <c r="BA21"/>
      <c r="BB21" s="14"/>
    </row>
    <row r="22" spans="1:54" x14ac:dyDescent="0.2">
      <c r="A22" s="1">
        <f>IF(A21&lt;'Project Information'!B$11,A21+1,"")</f>
        <v>2030</v>
      </c>
      <c r="B22" s="22">
        <f t="shared" ref="B22:B39" si="1">B21</f>
        <v>843902.03094477847</v>
      </c>
      <c r="C22" s="22">
        <f t="shared" ref="C22:C39" si="2">C21</f>
        <v>531753.76014274964</v>
      </c>
      <c r="D22" s="8">
        <f t="shared" si="0"/>
        <v>312148.27080202883</v>
      </c>
      <c r="G22" s="13"/>
      <c r="H22" t="s">
        <v>385</v>
      </c>
      <c r="I22" t="s">
        <v>386</v>
      </c>
      <c r="J22"/>
      <c r="K22"/>
      <c r="L22"/>
      <c r="M22"/>
      <c r="N22"/>
      <c r="O22"/>
      <c r="P22"/>
      <c r="Q22"/>
      <c r="R22"/>
      <c r="S22"/>
      <c r="T22"/>
      <c r="U22"/>
      <c r="V22"/>
      <c r="W22"/>
      <c r="X22"/>
      <c r="Y22"/>
      <c r="Z22"/>
      <c r="AA22"/>
      <c r="AB22"/>
      <c r="AC22"/>
      <c r="AD22"/>
      <c r="AE22"/>
      <c r="AF22"/>
      <c r="AG22"/>
      <c r="AH22"/>
      <c r="AI22"/>
      <c r="AJ22"/>
      <c r="AK22"/>
      <c r="AL22"/>
      <c r="AM22"/>
      <c r="AN22"/>
      <c r="AO22"/>
      <c r="AP22"/>
      <c r="AQ22"/>
      <c r="AR22"/>
      <c r="AS22"/>
      <c r="AT22"/>
      <c r="AU22"/>
      <c r="AV22"/>
      <c r="AW22"/>
      <c r="AX22"/>
      <c r="AY22"/>
      <c r="AZ22"/>
      <c r="BA22"/>
      <c r="BB22" s="14"/>
    </row>
    <row r="23" spans="1:54" x14ac:dyDescent="0.2">
      <c r="A23" s="1">
        <f>IF(A22&lt;'Project Information'!B$11,A22+1,"")</f>
        <v>2031</v>
      </c>
      <c r="B23" s="22">
        <f t="shared" si="1"/>
        <v>843902.03094477847</v>
      </c>
      <c r="C23" s="22">
        <f t="shared" si="2"/>
        <v>531753.76014274964</v>
      </c>
      <c r="D23" s="8">
        <f t="shared" si="0"/>
        <v>312148.27080202883</v>
      </c>
      <c r="G23" s="13" t="s">
        <v>377</v>
      </c>
      <c r="H23">
        <f>0.003</f>
        <v>3.0000000000000001E-3</v>
      </c>
      <c r="I23">
        <v>1.4999999999999999E-2</v>
      </c>
      <c r="J23">
        <f>SUM(H23:I23)*9000</f>
        <v>162</v>
      </c>
      <c r="K23"/>
      <c r="L23"/>
      <c r="M23"/>
      <c r="N23"/>
      <c r="O23"/>
      <c r="P23"/>
      <c r="Q23"/>
      <c r="R23"/>
      <c r="S23"/>
      <c r="T23"/>
      <c r="U23"/>
      <c r="V23"/>
      <c r="W23"/>
      <c r="X23"/>
      <c r="Y23"/>
      <c r="Z23"/>
      <c r="AA23"/>
      <c r="AB23"/>
      <c r="AC23"/>
      <c r="AD23"/>
      <c r="AE23"/>
      <c r="AF23"/>
      <c r="AG23"/>
      <c r="AH23"/>
      <c r="AI23"/>
      <c r="AJ23"/>
      <c r="AK23"/>
      <c r="AL23"/>
      <c r="AM23"/>
      <c r="AN23"/>
      <c r="AO23"/>
      <c r="AP23"/>
      <c r="AQ23"/>
      <c r="AR23"/>
      <c r="AS23"/>
      <c r="AT23"/>
      <c r="AU23"/>
      <c r="AV23"/>
      <c r="AW23"/>
      <c r="AX23"/>
      <c r="AY23"/>
      <c r="AZ23"/>
      <c r="BA23"/>
      <c r="BB23" s="14"/>
    </row>
    <row r="24" spans="1:54" x14ac:dyDescent="0.2">
      <c r="A24" s="1">
        <f>IF(A23&lt;'Project Information'!B$11,A23+1,"")</f>
        <v>2032</v>
      </c>
      <c r="B24" s="22">
        <f t="shared" si="1"/>
        <v>843902.03094477847</v>
      </c>
      <c r="C24" s="22">
        <f t="shared" si="2"/>
        <v>531753.76014274964</v>
      </c>
      <c r="D24" s="8">
        <f t="shared" si="0"/>
        <v>312148.27080202883</v>
      </c>
      <c r="G24" s="13" t="s">
        <v>376</v>
      </c>
      <c r="H24">
        <f>2.2*I24</f>
        <v>3.3000000000000002E-2</v>
      </c>
      <c r="I24">
        <v>1.4999999999999999E-2</v>
      </c>
      <c r="J24">
        <f>SUM(H24:I24)*9000</f>
        <v>432</v>
      </c>
      <c r="K24"/>
      <c r="L24"/>
      <c r="M24"/>
      <c r="N24"/>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s="14"/>
    </row>
    <row r="25" spans="1:54" x14ac:dyDescent="0.2">
      <c r="A25" s="1">
        <f>IF(A24&lt;'Project Information'!B$11,A24+1,"")</f>
        <v>2033</v>
      </c>
      <c r="B25" s="22">
        <f t="shared" si="1"/>
        <v>843902.03094477847</v>
      </c>
      <c r="C25" s="22">
        <f t="shared" si="2"/>
        <v>531753.76014274964</v>
      </c>
      <c r="D25" s="8">
        <f t="shared" si="0"/>
        <v>312148.27080202883</v>
      </c>
      <c r="G25" s="13"/>
      <c r="H25"/>
      <c r="I25"/>
      <c r="J25"/>
      <c r="K25"/>
      <c r="L25"/>
      <c r="M25"/>
      <c r="N25"/>
      <c r="O25"/>
      <c r="P25"/>
      <c r="Q25"/>
      <c r="R25"/>
      <c r="S25"/>
      <c r="T25"/>
      <c r="U25"/>
      <c r="V25"/>
      <c r="W25"/>
      <c r="X25"/>
      <c r="Y25"/>
      <c r="Z25"/>
      <c r="AA25"/>
      <c r="AB25"/>
      <c r="AC25"/>
      <c r="AD25"/>
      <c r="AE25"/>
      <c r="AF25"/>
      <c r="AG25"/>
      <c r="AH25"/>
      <c r="AI25"/>
      <c r="AJ25"/>
      <c r="AK25"/>
      <c r="AL25"/>
      <c r="AM25"/>
      <c r="AN25"/>
      <c r="AO25"/>
      <c r="AP25"/>
      <c r="AQ25"/>
      <c r="AR25"/>
      <c r="AS25"/>
      <c r="AT25"/>
      <c r="AU25"/>
      <c r="AV25"/>
      <c r="AW25"/>
      <c r="AX25"/>
      <c r="AY25"/>
      <c r="AZ25"/>
      <c r="BA25"/>
      <c r="BB25" s="14"/>
    </row>
    <row r="26" spans="1:54" x14ac:dyDescent="0.2">
      <c r="A26" s="1">
        <f>IF(A25&lt;'Project Information'!B$11,A25+1,"")</f>
        <v>2034</v>
      </c>
      <c r="B26" s="22">
        <f t="shared" si="1"/>
        <v>843902.03094477847</v>
      </c>
      <c r="C26" s="22">
        <f t="shared" si="2"/>
        <v>531753.76014274964</v>
      </c>
      <c r="D26" s="8">
        <f t="shared" si="0"/>
        <v>312148.27080202883</v>
      </c>
      <c r="G26" s="13"/>
      <c r="H26"/>
      <c r="I26"/>
      <c r="J26"/>
      <c r="K26"/>
      <c r="L26"/>
      <c r="M26"/>
      <c r="N26"/>
      <c r="O26"/>
      <c r="P26"/>
      <c r="Q26"/>
      <c r="R26"/>
      <c r="S26"/>
      <c r="T26"/>
      <c r="U26"/>
      <c r="V26"/>
      <c r="W26"/>
      <c r="X26"/>
      <c r="Y26"/>
      <c r="Z26"/>
      <c r="AA26"/>
      <c r="AB26"/>
      <c r="AC26"/>
      <c r="AD26"/>
      <c r="AE26"/>
      <c r="AF26"/>
      <c r="AG26"/>
      <c r="AH26"/>
      <c r="AI26"/>
      <c r="AJ26"/>
      <c r="AK26"/>
      <c r="AL26"/>
      <c r="AM26"/>
      <c r="AN26"/>
      <c r="AO26"/>
      <c r="AP26"/>
      <c r="AQ26"/>
      <c r="AR26"/>
      <c r="AS26"/>
      <c r="AT26"/>
      <c r="AU26"/>
      <c r="AV26"/>
      <c r="AW26"/>
      <c r="AX26"/>
      <c r="AY26"/>
      <c r="AZ26"/>
      <c r="BA26"/>
      <c r="BB26" s="14"/>
    </row>
    <row r="27" spans="1:54" x14ac:dyDescent="0.2">
      <c r="A27" s="1">
        <f>IF(A26&lt;'Project Information'!B$11,A26+1,"")</f>
        <v>2035</v>
      </c>
      <c r="B27" s="22">
        <f t="shared" si="1"/>
        <v>843902.03094477847</v>
      </c>
      <c r="C27" s="22">
        <f t="shared" si="2"/>
        <v>531753.76014274964</v>
      </c>
      <c r="D27" s="8">
        <f t="shared" si="0"/>
        <v>312148.27080202883</v>
      </c>
      <c r="G27" s="13"/>
      <c r="H27" t="s">
        <v>387</v>
      </c>
      <c r="I27"/>
      <c r="J27"/>
      <c r="K27"/>
      <c r="L27"/>
      <c r="M27"/>
      <c r="N27"/>
      <c r="O27"/>
      <c r="P27"/>
      <c r="Q27"/>
      <c r="R27"/>
      <c r="S27"/>
      <c r="T27"/>
      <c r="U27"/>
      <c r="V27"/>
      <c r="W27"/>
      <c r="X27"/>
      <c r="Y27"/>
      <c r="Z27"/>
      <c r="AA27"/>
      <c r="AB27"/>
      <c r="AC27"/>
      <c r="AD27"/>
      <c r="AE27"/>
      <c r="AF27"/>
      <c r="AG27"/>
      <c r="AH27"/>
      <c r="AI27"/>
      <c r="AJ27"/>
      <c r="AK27"/>
      <c r="AL27"/>
      <c r="AM27"/>
      <c r="AN27"/>
      <c r="AO27"/>
      <c r="AP27"/>
      <c r="AQ27"/>
      <c r="AR27"/>
      <c r="AS27"/>
      <c r="AT27"/>
      <c r="AU27"/>
      <c r="AV27"/>
      <c r="AW27"/>
      <c r="AX27"/>
      <c r="AY27"/>
      <c r="AZ27"/>
      <c r="BA27"/>
      <c r="BB27" s="14"/>
    </row>
    <row r="28" spans="1:54" x14ac:dyDescent="0.2">
      <c r="A28" s="1">
        <f>IF(A27&lt;'Project Information'!B$11,A27+1,"")</f>
        <v>2036</v>
      </c>
      <c r="B28" s="22">
        <f t="shared" si="1"/>
        <v>843902.03094477847</v>
      </c>
      <c r="C28" s="22">
        <f t="shared" si="2"/>
        <v>531753.76014274964</v>
      </c>
      <c r="D28" s="8">
        <f t="shared" si="0"/>
        <v>312148.27080202883</v>
      </c>
      <c r="G28" s="13" t="s">
        <v>376</v>
      </c>
      <c r="H28"/>
      <c r="I28"/>
      <c r="J28"/>
      <c r="K28"/>
      <c r="L28" t="s">
        <v>391</v>
      </c>
      <c r="M28" t="s">
        <v>392</v>
      </c>
      <c r="N28"/>
      <c r="O28"/>
      <c r="P28"/>
      <c r="Q28"/>
      <c r="R28"/>
      <c r="S28"/>
      <c r="T28"/>
      <c r="U28"/>
      <c r="V28"/>
      <c r="W28"/>
      <c r="X28"/>
      <c r="Y28"/>
      <c r="Z28"/>
      <c r="AA28"/>
      <c r="AB28"/>
      <c r="AC28"/>
      <c r="AD28"/>
      <c r="AE28"/>
      <c r="AF28"/>
      <c r="AG28"/>
      <c r="AH28"/>
      <c r="AI28"/>
      <c r="AJ28"/>
      <c r="AK28"/>
      <c r="AL28"/>
      <c r="AM28"/>
      <c r="AN28"/>
      <c r="AO28"/>
      <c r="AP28"/>
      <c r="AQ28"/>
      <c r="AR28"/>
      <c r="AS28"/>
      <c r="AT28"/>
      <c r="AU28"/>
      <c r="AV28"/>
      <c r="AW28"/>
      <c r="AX28"/>
      <c r="AY28"/>
      <c r="AZ28"/>
      <c r="BA28"/>
      <c r="BB28" s="14"/>
    </row>
    <row r="29" spans="1:54" x14ac:dyDescent="0.2">
      <c r="A29" s="1">
        <f>IF(A28&lt;'Project Information'!B$11,A28+1,"")</f>
        <v>2037</v>
      </c>
      <c r="B29" s="22">
        <f t="shared" si="1"/>
        <v>843902.03094477847</v>
      </c>
      <c r="C29" s="22">
        <f t="shared" si="2"/>
        <v>531753.76014274964</v>
      </c>
      <c r="D29" s="8">
        <f t="shared" si="0"/>
        <v>312148.27080202883</v>
      </c>
      <c r="G29" s="13" t="s">
        <v>389</v>
      </c>
      <c r="H29"/>
      <c r="I29"/>
      <c r="J29"/>
      <c r="K29"/>
      <c r="L29">
        <v>2298</v>
      </c>
      <c r="M29">
        <f>L29/5280/3.2</f>
        <v>0.13600852272727273</v>
      </c>
      <c r="N29" s="178">
        <f>M29*$J$24*$B$11*365</f>
        <v>767760.49431818188</v>
      </c>
      <c r="O29"/>
      <c r="P29"/>
      <c r="Q29"/>
      <c r="R29"/>
      <c r="S29"/>
      <c r="T29"/>
      <c r="U29"/>
      <c r="V29"/>
      <c r="W29"/>
      <c r="X29"/>
      <c r="Y29"/>
      <c r="Z29"/>
      <c r="AA29"/>
      <c r="AB29"/>
      <c r="AC29"/>
      <c r="AD29"/>
      <c r="AE29"/>
      <c r="AF29"/>
      <c r="AG29"/>
      <c r="AH29"/>
      <c r="AI29"/>
      <c r="AJ29"/>
      <c r="AK29"/>
      <c r="AL29"/>
      <c r="AM29"/>
      <c r="AN29"/>
      <c r="AO29"/>
      <c r="AP29"/>
      <c r="AQ29"/>
      <c r="AR29"/>
      <c r="AS29"/>
      <c r="AT29"/>
      <c r="AU29"/>
      <c r="AV29"/>
      <c r="AW29"/>
      <c r="AX29"/>
      <c r="AY29"/>
      <c r="AZ29"/>
      <c r="BA29"/>
      <c r="BB29" s="14"/>
    </row>
    <row r="30" spans="1:54" x14ac:dyDescent="0.2">
      <c r="A30" s="1">
        <f>IF(A29&lt;'Project Information'!B$11,A29+1,"")</f>
        <v>2038</v>
      </c>
      <c r="B30" s="22">
        <f t="shared" si="1"/>
        <v>843902.03094477847</v>
      </c>
      <c r="C30" s="22">
        <f t="shared" si="2"/>
        <v>531753.76014274964</v>
      </c>
      <c r="D30" s="8">
        <f t="shared" si="0"/>
        <v>312148.27080202883</v>
      </c>
      <c r="G30" s="13"/>
      <c r="H30"/>
      <c r="I30"/>
      <c r="J30"/>
      <c r="K30"/>
      <c r="L30"/>
      <c r="M30">
        <f t="shared" ref="M30:M31" si="3">L30/5280/3.2</f>
        <v>0</v>
      </c>
      <c r="N30" s="178">
        <f t="shared" ref="N30:N31" si="4">M30*$J$24*$B$11*365</f>
        <v>0</v>
      </c>
      <c r="O30"/>
      <c r="P30"/>
      <c r="Q30"/>
      <c r="R30"/>
      <c r="S30"/>
      <c r="T30"/>
      <c r="U30"/>
      <c r="V30"/>
      <c r="W30"/>
      <c r="X30"/>
      <c r="Y30"/>
      <c r="Z30"/>
      <c r="AA30"/>
      <c r="AB30"/>
      <c r="AC30"/>
      <c r="AD30"/>
      <c r="AE30"/>
      <c r="AF30"/>
      <c r="AG30"/>
      <c r="AH30"/>
      <c r="AI30"/>
      <c r="AJ30"/>
      <c r="AK30"/>
      <c r="AL30"/>
      <c r="AM30"/>
      <c r="AN30"/>
      <c r="AO30"/>
      <c r="AP30"/>
      <c r="AQ30"/>
      <c r="AR30"/>
      <c r="AS30"/>
      <c r="AT30"/>
      <c r="AU30"/>
      <c r="AV30"/>
      <c r="AW30"/>
      <c r="AX30"/>
      <c r="AY30"/>
      <c r="AZ30"/>
      <c r="BA30"/>
      <c r="BB30" s="14"/>
    </row>
    <row r="31" spans="1:54" x14ac:dyDescent="0.2">
      <c r="A31" s="1">
        <f>IF(A30&lt;'Project Information'!B$11,A30+1,"")</f>
        <v>2039</v>
      </c>
      <c r="B31" s="22">
        <f t="shared" si="1"/>
        <v>843902.03094477847</v>
      </c>
      <c r="C31" s="22">
        <f t="shared" si="2"/>
        <v>531753.76014274964</v>
      </c>
      <c r="D31" s="8">
        <f t="shared" si="0"/>
        <v>312148.27080202883</v>
      </c>
      <c r="G31" s="13" t="s">
        <v>390</v>
      </c>
      <c r="H31"/>
      <c r="I31"/>
      <c r="J31"/>
      <c r="K31"/>
      <c r="L31">
        <v>1448</v>
      </c>
      <c r="M31">
        <f t="shared" si="3"/>
        <v>8.5700757575757569E-2</v>
      </c>
      <c r="N31" s="178">
        <f t="shared" si="4"/>
        <v>483775.97727272712</v>
      </c>
      <c r="O31"/>
      <c r="P31"/>
      <c r="Q31"/>
      <c r="R31"/>
      <c r="S31"/>
      <c r="T31"/>
      <c r="U31"/>
      <c r="V31"/>
      <c r="W31"/>
      <c r="X31"/>
      <c r="Y31"/>
      <c r="Z31"/>
      <c r="AA31"/>
      <c r="AB31"/>
      <c r="AC31"/>
      <c r="AD31"/>
      <c r="AE31"/>
      <c r="AF31"/>
      <c r="AG31"/>
      <c r="AH31"/>
      <c r="AI31"/>
      <c r="AJ31"/>
      <c r="AK31"/>
      <c r="AL31"/>
      <c r="AM31"/>
      <c r="AN31"/>
      <c r="AO31"/>
      <c r="AP31"/>
      <c r="AQ31"/>
      <c r="AR31"/>
      <c r="AS31"/>
      <c r="AT31"/>
      <c r="AU31"/>
      <c r="AV31"/>
      <c r="AW31"/>
      <c r="AX31"/>
      <c r="AY31"/>
      <c r="AZ31"/>
      <c r="BA31"/>
      <c r="BB31" s="14"/>
    </row>
    <row r="32" spans="1:54" x14ac:dyDescent="0.2">
      <c r="A32" s="1">
        <f>IF(A31&lt;'Project Information'!B$11,A31+1,"")</f>
        <v>2040</v>
      </c>
      <c r="B32" s="22">
        <f t="shared" si="1"/>
        <v>843902.03094477847</v>
      </c>
      <c r="C32" s="22">
        <f t="shared" si="2"/>
        <v>531753.76014274964</v>
      </c>
      <c r="D32" s="8">
        <f t="shared" si="0"/>
        <v>312148.27080202883</v>
      </c>
      <c r="G32" s="13"/>
      <c r="H32"/>
      <c r="I32"/>
      <c r="J32"/>
      <c r="K32"/>
      <c r="L32"/>
      <c r="M32"/>
      <c r="N32"/>
      <c r="O32"/>
      <c r="P32"/>
      <c r="Q32"/>
      <c r="R32"/>
      <c r="S32"/>
      <c r="T32"/>
      <c r="U32"/>
      <c r="V32"/>
      <c r="W32"/>
      <c r="X32"/>
      <c r="Y32"/>
      <c r="Z32"/>
      <c r="AA32"/>
      <c r="AB32"/>
      <c r="AC32"/>
      <c r="AD32"/>
      <c r="AE32"/>
      <c r="AF32"/>
      <c r="AG32"/>
      <c r="AH32"/>
      <c r="AI32"/>
      <c r="AJ32"/>
      <c r="AK32"/>
      <c r="AL32"/>
      <c r="AM32"/>
      <c r="AN32"/>
      <c r="AO32"/>
      <c r="AP32"/>
      <c r="AQ32"/>
      <c r="AR32"/>
      <c r="AS32"/>
      <c r="AT32"/>
      <c r="AU32"/>
      <c r="AV32"/>
      <c r="AW32"/>
      <c r="AX32"/>
      <c r="AY32"/>
      <c r="AZ32"/>
      <c r="BA32"/>
      <c r="BB32" s="14"/>
    </row>
    <row r="33" spans="1:54" x14ac:dyDescent="0.2">
      <c r="A33" s="1">
        <f>IF(A32&lt;'Project Information'!B$11,A32+1,"")</f>
        <v>2041</v>
      </c>
      <c r="B33" s="22">
        <f t="shared" si="1"/>
        <v>843902.03094477847</v>
      </c>
      <c r="C33" s="22">
        <f t="shared" si="2"/>
        <v>531753.76014274964</v>
      </c>
      <c r="D33" s="8">
        <f t="shared" si="0"/>
        <v>312148.27080202883</v>
      </c>
      <c r="G33" s="13" t="s">
        <v>377</v>
      </c>
      <c r="H33"/>
      <c r="I33"/>
      <c r="J33"/>
      <c r="K33"/>
      <c r="L33"/>
      <c r="M33"/>
      <c r="N33"/>
      <c r="O33"/>
      <c r="P33"/>
      <c r="Q33"/>
      <c r="R33"/>
      <c r="S33"/>
      <c r="T33"/>
      <c r="U33"/>
      <c r="V33"/>
      <c r="W33"/>
      <c r="X33"/>
      <c r="Y33"/>
      <c r="Z33"/>
      <c r="AA33"/>
      <c r="AB33"/>
      <c r="AC33"/>
      <c r="AD33"/>
      <c r="AE33"/>
      <c r="AF33"/>
      <c r="AG33"/>
      <c r="AH33"/>
      <c r="AI33"/>
      <c r="AJ33"/>
      <c r="AK33"/>
      <c r="AL33"/>
      <c r="AM33"/>
      <c r="AN33"/>
      <c r="AO33"/>
      <c r="AP33"/>
      <c r="AQ33"/>
      <c r="AR33"/>
      <c r="AS33"/>
      <c r="AT33"/>
      <c r="AU33"/>
      <c r="AV33"/>
      <c r="AW33"/>
      <c r="AX33"/>
      <c r="AY33"/>
      <c r="AZ33"/>
      <c r="BA33"/>
      <c r="BB33" s="14"/>
    </row>
    <row r="34" spans="1:54" x14ac:dyDescent="0.2">
      <c r="A34" s="1">
        <f>IF(A33&lt;'Project Information'!B$11,A33+1,"")</f>
        <v>2042</v>
      </c>
      <c r="B34" s="22">
        <f t="shared" si="1"/>
        <v>843902.03094477847</v>
      </c>
      <c r="C34" s="22">
        <f t="shared" si="2"/>
        <v>531753.76014274964</v>
      </c>
      <c r="D34" s="8">
        <f t="shared" si="0"/>
        <v>312148.27080202883</v>
      </c>
      <c r="G34" s="13" t="s">
        <v>389</v>
      </c>
      <c r="H34"/>
      <c r="I34"/>
      <c r="J34"/>
      <c r="K34"/>
      <c r="L34">
        <v>2298</v>
      </c>
      <c r="M34">
        <f>L34/5280/12.1</f>
        <v>3.5969196093163035E-2</v>
      </c>
      <c r="N34" s="178">
        <f>M34*$J$23*$B$11*365</f>
        <v>76141.536626596542</v>
      </c>
      <c r="O34"/>
      <c r="P34"/>
      <c r="Q34"/>
      <c r="R34"/>
      <c r="S34"/>
      <c r="T34"/>
      <c r="U34"/>
      <c r="V34"/>
      <c r="W34"/>
      <c r="X34"/>
      <c r="Y34"/>
      <c r="Z34"/>
      <c r="AA34"/>
      <c r="AB34"/>
      <c r="AC34"/>
      <c r="AD34"/>
      <c r="AE34"/>
      <c r="AF34"/>
      <c r="AG34"/>
      <c r="AH34"/>
      <c r="AI34"/>
      <c r="AJ34"/>
      <c r="AK34"/>
      <c r="AL34"/>
      <c r="AM34"/>
      <c r="AN34"/>
      <c r="AO34"/>
      <c r="AP34"/>
      <c r="AQ34"/>
      <c r="AR34"/>
      <c r="AS34"/>
      <c r="AT34"/>
      <c r="AU34"/>
      <c r="AV34"/>
      <c r="AW34"/>
      <c r="AX34"/>
      <c r="AY34"/>
      <c r="AZ34"/>
      <c r="BA34"/>
      <c r="BB34" s="14"/>
    </row>
    <row r="35" spans="1:54" x14ac:dyDescent="0.2">
      <c r="A35" s="1">
        <f>IF(A34&lt;'Project Information'!B$11,A34+1,"")</f>
        <v>2043</v>
      </c>
      <c r="B35" s="22">
        <f t="shared" si="1"/>
        <v>843902.03094477847</v>
      </c>
      <c r="C35" s="22">
        <f t="shared" si="2"/>
        <v>531753.76014274964</v>
      </c>
      <c r="D35" s="8">
        <f t="shared" si="0"/>
        <v>312148.27080202883</v>
      </c>
      <c r="G35" s="13"/>
      <c r="H35"/>
      <c r="I35"/>
      <c r="J35"/>
      <c r="K35"/>
      <c r="L35"/>
      <c r="M35">
        <f>L35/5280/3.2</f>
        <v>0</v>
      </c>
      <c r="N35" s="178">
        <f>M35*$J$24*$B$11*365</f>
        <v>0</v>
      </c>
      <c r="O35"/>
      <c r="P35"/>
      <c r="Q35"/>
      <c r="R35"/>
      <c r="S35"/>
      <c r="T35"/>
      <c r="U35"/>
      <c r="V35"/>
      <c r="W35"/>
      <c r="X35"/>
      <c r="Y35"/>
      <c r="Z35"/>
      <c r="AA35"/>
      <c r="AB35"/>
      <c r="AC35"/>
      <c r="AD35"/>
      <c r="AE35"/>
      <c r="AF35"/>
      <c r="AG35"/>
      <c r="AH35"/>
      <c r="AI35"/>
      <c r="AJ35"/>
      <c r="AK35"/>
      <c r="AL35"/>
      <c r="AM35"/>
      <c r="AN35"/>
      <c r="AO35"/>
      <c r="AP35"/>
      <c r="AQ35"/>
      <c r="AR35"/>
      <c r="AS35"/>
      <c r="AT35"/>
      <c r="AU35"/>
      <c r="AV35"/>
      <c r="AW35"/>
      <c r="AX35"/>
      <c r="AY35"/>
      <c r="AZ35"/>
      <c r="BA35"/>
      <c r="BB35" s="14"/>
    </row>
    <row r="36" spans="1:54" x14ac:dyDescent="0.2">
      <c r="A36" s="1">
        <f>IF(A35&lt;'Project Information'!B$11,A35+1,"")</f>
        <v>2044</v>
      </c>
      <c r="B36" s="22">
        <f t="shared" si="1"/>
        <v>843902.03094477847</v>
      </c>
      <c r="C36" s="22">
        <f t="shared" si="2"/>
        <v>531753.76014274964</v>
      </c>
      <c r="D36" s="8">
        <f t="shared" si="0"/>
        <v>312148.27080202883</v>
      </c>
      <c r="G36" s="13" t="s">
        <v>390</v>
      </c>
      <c r="H36"/>
      <c r="I36"/>
      <c r="J36"/>
      <c r="K36"/>
      <c r="L36">
        <v>1448</v>
      </c>
      <c r="M36">
        <f>L36/5280/12.1</f>
        <v>2.266466316053093E-2</v>
      </c>
      <c r="N36" s="178">
        <f>M36*$J$23*$B$11*365</f>
        <v>47977.782870022529</v>
      </c>
      <c r="O36"/>
      <c r="P36"/>
      <c r="Q36"/>
      <c r="R36"/>
      <c r="S36"/>
      <c r="T36"/>
      <c r="U36"/>
      <c r="V36"/>
      <c r="W36"/>
      <c r="X36"/>
      <c r="Y36"/>
      <c r="Z36"/>
      <c r="AA36"/>
      <c r="AB36"/>
      <c r="AC36"/>
      <c r="AD36"/>
      <c r="AE36"/>
      <c r="AF36"/>
      <c r="AG36"/>
      <c r="AH36"/>
      <c r="AI36"/>
      <c r="AJ36"/>
      <c r="AK36"/>
      <c r="AL36"/>
      <c r="AM36"/>
      <c r="AN36"/>
      <c r="AO36"/>
      <c r="AP36"/>
      <c r="AQ36"/>
      <c r="AR36"/>
      <c r="AS36"/>
      <c r="AT36"/>
      <c r="AU36"/>
      <c r="AV36"/>
      <c r="AW36"/>
      <c r="AX36"/>
      <c r="AY36"/>
      <c r="AZ36"/>
      <c r="BA36"/>
      <c r="BB36" s="14"/>
    </row>
    <row r="37" spans="1:54" x14ac:dyDescent="0.2">
      <c r="A37" s="1">
        <f>IF(A36&lt;'Project Information'!B$11,A36+1,"")</f>
        <v>2045</v>
      </c>
      <c r="B37" s="22">
        <f t="shared" si="1"/>
        <v>843902.03094477847</v>
      </c>
      <c r="C37" s="22">
        <f t="shared" si="2"/>
        <v>531753.76014274964</v>
      </c>
      <c r="D37" s="8">
        <f t="shared" si="0"/>
        <v>312148.27080202883</v>
      </c>
      <c r="G37" s="13"/>
      <c r="H37"/>
      <c r="I37"/>
      <c r="J37"/>
      <c r="K37"/>
      <c r="L37"/>
      <c r="M37"/>
      <c r="N37"/>
      <c r="O37"/>
      <c r="P37"/>
      <c r="Q37"/>
      <c r="R37"/>
      <c r="S37"/>
      <c r="T37"/>
      <c r="U37"/>
      <c r="V37"/>
      <c r="W37"/>
      <c r="X37"/>
      <c r="Y37"/>
      <c r="Z37"/>
      <c r="AA37"/>
      <c r="AB37"/>
      <c r="AC37"/>
      <c r="AD37"/>
      <c r="AE37"/>
      <c r="AF37"/>
      <c r="AG37"/>
      <c r="AH37"/>
      <c r="AI37"/>
      <c r="AJ37"/>
      <c r="AK37"/>
      <c r="AL37"/>
      <c r="AM37"/>
      <c r="AN37"/>
      <c r="AO37"/>
      <c r="AP37"/>
      <c r="AQ37"/>
      <c r="AR37"/>
      <c r="AS37"/>
      <c r="AT37"/>
      <c r="AU37"/>
      <c r="AV37"/>
      <c r="AW37"/>
      <c r="AX37"/>
      <c r="AY37"/>
      <c r="AZ37"/>
      <c r="BA37"/>
      <c r="BB37" s="14"/>
    </row>
    <row r="38" spans="1:54" x14ac:dyDescent="0.2">
      <c r="A38" s="1">
        <f>IF(A37&lt;'Project Information'!B$11,A37+1,"")</f>
        <v>2046</v>
      </c>
      <c r="B38" s="22">
        <f t="shared" si="1"/>
        <v>843902.03094477847</v>
      </c>
      <c r="C38" s="22">
        <f t="shared" si="2"/>
        <v>531753.76014274964</v>
      </c>
      <c r="D38" s="8">
        <f t="shared" si="0"/>
        <v>312148.27080202883</v>
      </c>
      <c r="G38" s="13"/>
      <c r="H38"/>
      <c r="I38"/>
      <c r="J38"/>
      <c r="K38"/>
      <c r="L38"/>
      <c r="M38"/>
      <c r="N38"/>
      <c r="O38"/>
      <c r="P38"/>
      <c r="Q38"/>
      <c r="R38"/>
      <c r="S38"/>
      <c r="T38"/>
      <c r="U38"/>
      <c r="V38"/>
      <c r="W38"/>
      <c r="X38"/>
      <c r="Y38"/>
      <c r="Z38"/>
      <c r="AA38"/>
      <c r="AB38"/>
      <c r="AC38"/>
      <c r="AD38"/>
      <c r="AE38"/>
      <c r="AF38"/>
      <c r="AG38"/>
      <c r="AH38"/>
      <c r="AI38"/>
      <c r="AJ38"/>
      <c r="AK38"/>
      <c r="AL38"/>
      <c r="AM38"/>
      <c r="AN38"/>
      <c r="AO38"/>
      <c r="AP38"/>
      <c r="AQ38"/>
      <c r="AR38"/>
      <c r="AS38"/>
      <c r="AT38"/>
      <c r="AU38"/>
      <c r="AV38"/>
      <c r="AW38"/>
      <c r="AX38"/>
      <c r="AY38"/>
      <c r="AZ38"/>
      <c r="BA38"/>
      <c r="BB38" s="14"/>
    </row>
    <row r="39" spans="1:54" x14ac:dyDescent="0.2">
      <c r="A39" s="1">
        <f>IF(A38&lt;'Project Information'!B$11,A38+1,"")</f>
        <v>2047</v>
      </c>
      <c r="B39" s="22">
        <f t="shared" si="1"/>
        <v>843902.03094477847</v>
      </c>
      <c r="C39" s="22">
        <f t="shared" si="2"/>
        <v>531753.76014274964</v>
      </c>
      <c r="D39" s="8">
        <f t="shared" si="0"/>
        <v>312148.27080202883</v>
      </c>
      <c r="G39" s="13"/>
      <c r="H39"/>
      <c r="I39"/>
      <c r="J39"/>
      <c r="K39"/>
      <c r="L39"/>
      <c r="M39"/>
      <c r="N39"/>
      <c r="O39"/>
      <c r="P39"/>
      <c r="Q39"/>
      <c r="R39"/>
      <c r="S39"/>
      <c r="T39"/>
      <c r="U39"/>
      <c r="V39"/>
      <c r="W39"/>
      <c r="X39"/>
      <c r="Y39"/>
      <c r="Z39"/>
      <c r="AA39"/>
      <c r="AB39"/>
      <c r="AC39"/>
      <c r="AD39"/>
      <c r="AE39"/>
      <c r="AF39"/>
      <c r="AG39"/>
      <c r="AH39"/>
      <c r="AI39"/>
      <c r="AJ39"/>
      <c r="AK39"/>
      <c r="AL39"/>
      <c r="AM39"/>
      <c r="AN39"/>
      <c r="AO39"/>
      <c r="AP39"/>
      <c r="AQ39"/>
      <c r="AR39"/>
      <c r="AS39"/>
      <c r="AT39"/>
      <c r="AU39"/>
      <c r="AV39"/>
      <c r="AW39"/>
      <c r="AX39"/>
      <c r="AY39"/>
      <c r="AZ39"/>
      <c r="BA39"/>
      <c r="BB39" s="14"/>
    </row>
    <row r="40" spans="1:54" x14ac:dyDescent="0.2">
      <c r="A40" s="1" t="str">
        <f>IF(A39&lt;'Project Information'!B$11,A39+1,"")</f>
        <v/>
      </c>
      <c r="B40" s="22">
        <v>0</v>
      </c>
      <c r="C40" s="22">
        <v>0</v>
      </c>
      <c r="D40" s="8">
        <f t="shared" si="0"/>
        <v>0</v>
      </c>
      <c r="G40" s="13"/>
      <c r="H40"/>
      <c r="I40"/>
      <c r="J40"/>
      <c r="K40"/>
      <c r="L40"/>
      <c r="M40"/>
      <c r="N40"/>
      <c r="O40"/>
      <c r="P40"/>
      <c r="Q40"/>
      <c r="R40"/>
      <c r="S40"/>
      <c r="T40"/>
      <c r="U40"/>
      <c r="V40"/>
      <c r="W40"/>
      <c r="X40"/>
      <c r="Y40"/>
      <c r="Z40"/>
      <c r="AA40"/>
      <c r="AB40"/>
      <c r="AC40"/>
      <c r="AD40"/>
      <c r="AE40"/>
      <c r="AF40"/>
      <c r="AG40"/>
      <c r="AH40"/>
      <c r="AI40"/>
      <c r="AJ40"/>
      <c r="AK40"/>
      <c r="AL40"/>
      <c r="AM40"/>
      <c r="AN40"/>
      <c r="AO40"/>
      <c r="AP40"/>
      <c r="AQ40"/>
      <c r="AR40"/>
      <c r="AS40"/>
      <c r="AT40"/>
      <c r="AU40"/>
      <c r="AV40"/>
      <c r="AW40"/>
      <c r="AX40"/>
      <c r="AY40"/>
      <c r="AZ40"/>
      <c r="BA40"/>
      <c r="BB40" s="14"/>
    </row>
    <row r="41" spans="1:54" x14ac:dyDescent="0.2">
      <c r="A41" s="1" t="str">
        <f>IF(A40&lt;'Project Information'!B$11,A40+1,"")</f>
        <v/>
      </c>
      <c r="B41" s="22">
        <v>0</v>
      </c>
      <c r="C41" s="22">
        <v>0</v>
      </c>
      <c r="D41" s="8">
        <f t="shared" si="0"/>
        <v>0</v>
      </c>
      <c r="G41" s="13"/>
      <c r="H41"/>
      <c r="I41"/>
      <c r="J41"/>
      <c r="K41"/>
      <c r="L41"/>
      <c r="M41"/>
      <c r="N41"/>
      <c r="O41"/>
      <c r="P41"/>
      <c r="Q41"/>
      <c r="R41"/>
      <c r="S41"/>
      <c r="T41"/>
      <c r="U41"/>
      <c r="V41"/>
      <c r="W41"/>
      <c r="X41"/>
      <c r="Y41"/>
      <c r="Z41"/>
      <c r="AA41"/>
      <c r="AB41"/>
      <c r="AC41"/>
      <c r="AD41"/>
      <c r="AE41"/>
      <c r="AF41"/>
      <c r="AG41"/>
      <c r="AH41"/>
      <c r="AI41"/>
      <c r="AJ41"/>
      <c r="AK41"/>
      <c r="AL41"/>
      <c r="AM41"/>
      <c r="AN41"/>
      <c r="AO41"/>
      <c r="AP41"/>
      <c r="AQ41"/>
      <c r="AR41"/>
      <c r="AS41"/>
      <c r="AT41"/>
      <c r="AU41"/>
      <c r="AV41"/>
      <c r="AW41"/>
      <c r="AX41"/>
      <c r="AY41"/>
      <c r="AZ41"/>
      <c r="BA41"/>
      <c r="BB41" s="14"/>
    </row>
    <row r="42" spans="1:54" x14ac:dyDescent="0.2">
      <c r="A42" s="1" t="str">
        <f>IF(A41&lt;'Project Information'!B$11,A41+1,"")</f>
        <v/>
      </c>
      <c r="B42" s="22">
        <v>0</v>
      </c>
      <c r="C42" s="22">
        <v>0</v>
      </c>
      <c r="D42" s="8">
        <f t="shared" si="0"/>
        <v>0</v>
      </c>
      <c r="G42" s="13"/>
      <c r="H42"/>
      <c r="I42"/>
      <c r="J42"/>
      <c r="K42"/>
      <c r="L42"/>
      <c r="M42"/>
      <c r="N42"/>
      <c r="O42"/>
      <c r="P42"/>
      <c r="Q42"/>
      <c r="R42"/>
      <c r="S42"/>
      <c r="T42"/>
      <c r="U42"/>
      <c r="V42"/>
      <c r="W42"/>
      <c r="X42"/>
      <c r="Y42"/>
      <c r="Z42"/>
      <c r="AA42"/>
      <c r="AB42"/>
      <c r="AC42"/>
      <c r="AD42"/>
      <c r="AE42"/>
      <c r="AF42"/>
      <c r="AG42"/>
      <c r="AH42"/>
      <c r="AI42"/>
      <c r="AJ42"/>
      <c r="AK42"/>
      <c r="AL42"/>
      <c r="AM42"/>
      <c r="AN42"/>
      <c r="AO42"/>
      <c r="AP42"/>
      <c r="AQ42"/>
      <c r="AR42"/>
      <c r="AS42"/>
      <c r="AT42"/>
      <c r="AU42"/>
      <c r="AV42"/>
      <c r="AW42"/>
      <c r="AX42"/>
      <c r="AY42"/>
      <c r="AZ42"/>
      <c r="BA42"/>
      <c r="BB42" s="14"/>
    </row>
    <row r="43" spans="1:54" x14ac:dyDescent="0.2">
      <c r="A43" s="1" t="str">
        <f>IF(A42&lt;'Project Information'!B$11,A42+1,"")</f>
        <v/>
      </c>
      <c r="B43" s="22">
        <v>0</v>
      </c>
      <c r="C43" s="22">
        <v>0</v>
      </c>
      <c r="D43" s="8">
        <f t="shared" si="0"/>
        <v>0</v>
      </c>
      <c r="G43" s="13"/>
      <c r="H43"/>
      <c r="I43"/>
      <c r="J43"/>
      <c r="K43"/>
      <c r="L43"/>
      <c r="M43"/>
      <c r="N43"/>
      <c r="O43"/>
      <c r="P43"/>
      <c r="Q43"/>
      <c r="R43"/>
      <c r="S43"/>
      <c r="T43"/>
      <c r="U43"/>
      <c r="V43"/>
      <c r="W43"/>
      <c r="X43"/>
      <c r="Y43"/>
      <c r="Z43"/>
      <c r="AA43"/>
      <c r="AB43"/>
      <c r="AC43"/>
      <c r="AD43"/>
      <c r="AE43"/>
      <c r="AF43"/>
      <c r="AG43"/>
      <c r="AH43"/>
      <c r="AI43"/>
      <c r="AJ43"/>
      <c r="AK43"/>
      <c r="AL43"/>
      <c r="AM43"/>
      <c r="AN43"/>
      <c r="AO43"/>
      <c r="AP43"/>
      <c r="AQ43"/>
      <c r="AR43"/>
      <c r="AS43"/>
      <c r="AT43"/>
      <c r="AU43"/>
      <c r="AV43"/>
      <c r="AW43"/>
      <c r="AX43"/>
      <c r="AY43"/>
      <c r="AZ43"/>
      <c r="BA43"/>
      <c r="BB43" s="14"/>
    </row>
    <row r="44" spans="1:54" x14ac:dyDescent="0.2">
      <c r="A44" s="1" t="str">
        <f>IF(A43&lt;'Project Information'!B$11,A43+1,"")</f>
        <v/>
      </c>
      <c r="B44" s="22">
        <v>0</v>
      </c>
      <c r="C44" s="22">
        <v>0</v>
      </c>
      <c r="D44" s="8">
        <f t="shared" si="0"/>
        <v>0</v>
      </c>
      <c r="G44" s="13"/>
      <c r="H44"/>
      <c r="I44"/>
      <c r="J44"/>
      <c r="K44"/>
      <c r="L44"/>
      <c r="M44"/>
      <c r="N44"/>
      <c r="O44"/>
      <c r="P44"/>
      <c r="Q44"/>
      <c r="R44"/>
      <c r="S44"/>
      <c r="T44"/>
      <c r="U44"/>
      <c r="V44"/>
      <c r="W44"/>
      <c r="X44"/>
      <c r="Y44"/>
      <c r="Z44"/>
      <c r="AA44"/>
      <c r="AB44"/>
      <c r="AC44"/>
      <c r="AD44"/>
      <c r="AE44"/>
      <c r="AF44"/>
      <c r="AG44"/>
      <c r="AH44"/>
      <c r="AI44"/>
      <c r="AJ44"/>
      <c r="AK44"/>
      <c r="AL44"/>
      <c r="AM44"/>
      <c r="AN44"/>
      <c r="AO44"/>
      <c r="AP44"/>
      <c r="AQ44"/>
      <c r="AR44"/>
      <c r="AS44"/>
      <c r="AT44"/>
      <c r="AU44"/>
      <c r="AV44"/>
      <c r="AW44"/>
      <c r="AX44"/>
      <c r="AY44"/>
      <c r="AZ44"/>
      <c r="BA44"/>
      <c r="BB44" s="14"/>
    </row>
    <row r="45" spans="1:54" x14ac:dyDescent="0.2">
      <c r="A45" s="1" t="str">
        <f>IF(A44&lt;'Project Information'!B$11,A44+1,"")</f>
        <v/>
      </c>
      <c r="B45" s="22">
        <v>0</v>
      </c>
      <c r="C45" s="22">
        <v>0</v>
      </c>
      <c r="D45" s="8">
        <f t="shared" si="0"/>
        <v>0</v>
      </c>
      <c r="G45" s="13"/>
      <c r="H45"/>
      <c r="I45"/>
      <c r="J45"/>
      <c r="K45"/>
      <c r="L45"/>
      <c r="M45"/>
      <c r="N45"/>
      <c r="O45"/>
      <c r="P45"/>
      <c r="Q45"/>
      <c r="R45"/>
      <c r="S45"/>
      <c r="T45"/>
      <c r="U45"/>
      <c r="V45"/>
      <c r="W45"/>
      <c r="X45"/>
      <c r="Y45"/>
      <c r="Z45"/>
      <c r="AA45"/>
      <c r="AB45"/>
      <c r="AC45"/>
      <c r="AD45"/>
      <c r="AE45"/>
      <c r="AF45"/>
      <c r="AG45"/>
      <c r="AH45"/>
      <c r="AI45"/>
      <c r="AJ45"/>
      <c r="AK45"/>
      <c r="AL45"/>
      <c r="AM45"/>
      <c r="AN45"/>
      <c r="AO45"/>
      <c r="AP45"/>
      <c r="AQ45"/>
      <c r="AR45"/>
      <c r="AS45"/>
      <c r="AT45"/>
      <c r="AU45"/>
      <c r="AV45"/>
      <c r="AW45"/>
      <c r="AX45"/>
      <c r="AY45"/>
      <c r="AZ45"/>
      <c r="BA45"/>
      <c r="BB45" s="14"/>
    </row>
    <row r="46" spans="1:54" x14ac:dyDescent="0.2">
      <c r="A46" s="1" t="str">
        <f>IF(A45&lt;'Project Information'!B$11,A45+1,"")</f>
        <v/>
      </c>
      <c r="B46" s="22">
        <v>0</v>
      </c>
      <c r="C46" s="22">
        <v>0</v>
      </c>
      <c r="D46" s="8">
        <f t="shared" si="0"/>
        <v>0</v>
      </c>
      <c r="G46" s="13"/>
      <c r="H46"/>
      <c r="I46"/>
      <c r="J46"/>
      <c r="K46"/>
      <c r="L46"/>
      <c r="M46"/>
      <c r="N46"/>
      <c r="O46"/>
      <c r="P46"/>
      <c r="Q46"/>
      <c r="R46"/>
      <c r="S46"/>
      <c r="T46"/>
      <c r="U46"/>
      <c r="V46"/>
      <c r="W46"/>
      <c r="X46"/>
      <c r="Y46"/>
      <c r="Z46"/>
      <c r="AA46"/>
      <c r="AB46"/>
      <c r="AC46"/>
      <c r="AD46"/>
      <c r="AE46"/>
      <c r="AF46"/>
      <c r="AG46"/>
      <c r="AH46"/>
      <c r="AI46"/>
      <c r="AJ46"/>
      <c r="AK46"/>
      <c r="AL46"/>
      <c r="AM46"/>
      <c r="AN46"/>
      <c r="AO46"/>
      <c r="AP46"/>
      <c r="AQ46"/>
      <c r="AR46"/>
      <c r="AS46"/>
      <c r="AT46"/>
      <c r="AU46"/>
      <c r="AV46"/>
      <c r="AW46"/>
      <c r="AX46"/>
      <c r="AY46"/>
      <c r="AZ46"/>
      <c r="BA46"/>
      <c r="BB46" s="14"/>
    </row>
    <row r="47" spans="1:54" x14ac:dyDescent="0.2">
      <c r="A47" s="1" t="str">
        <f>IF(A46&lt;'Project Information'!B$11,A46+1,"")</f>
        <v/>
      </c>
      <c r="B47" s="22">
        <v>0</v>
      </c>
      <c r="C47" s="22">
        <v>0</v>
      </c>
      <c r="D47" s="8">
        <f t="shared" si="0"/>
        <v>0</v>
      </c>
      <c r="G47" s="13"/>
      <c r="H47"/>
      <c r="I47"/>
      <c r="J47"/>
      <c r="K47"/>
      <c r="L47"/>
      <c r="M47"/>
      <c r="N47"/>
      <c r="O47"/>
      <c r="P47"/>
      <c r="Q47"/>
      <c r="R47"/>
      <c r="S47"/>
      <c r="T47"/>
      <c r="U47"/>
      <c r="V47"/>
      <c r="W47"/>
      <c r="X47"/>
      <c r="Y47"/>
      <c r="Z47"/>
      <c r="AA47"/>
      <c r="AB47"/>
      <c r="AC47"/>
      <c r="AD47"/>
      <c r="AE47"/>
      <c r="AF47"/>
      <c r="AG47"/>
      <c r="AH47"/>
      <c r="AI47"/>
      <c r="AJ47"/>
      <c r="AK47"/>
      <c r="AL47"/>
      <c r="AM47"/>
      <c r="AN47"/>
      <c r="AO47"/>
      <c r="AP47"/>
      <c r="AQ47"/>
      <c r="AR47"/>
      <c r="AS47"/>
      <c r="AT47"/>
      <c r="AU47"/>
      <c r="AV47"/>
      <c r="AW47"/>
      <c r="AX47"/>
      <c r="AY47"/>
      <c r="AZ47"/>
      <c r="BA47"/>
      <c r="BB47" s="14"/>
    </row>
    <row r="48" spans="1:54" x14ac:dyDescent="0.2">
      <c r="A48" s="1" t="str">
        <f>IF(A47&lt;'Project Information'!B$11,A47+1,"")</f>
        <v/>
      </c>
      <c r="B48" s="22">
        <v>0</v>
      </c>
      <c r="C48" s="22">
        <v>0</v>
      </c>
      <c r="D48" s="8">
        <f t="shared" si="0"/>
        <v>0</v>
      </c>
      <c r="G48" s="13"/>
      <c r="H48"/>
      <c r="I48"/>
      <c r="J48"/>
      <c r="K48"/>
      <c r="L48"/>
      <c r="M48"/>
      <c r="N48"/>
      <c r="O48"/>
      <c r="P48"/>
      <c r="Q48"/>
      <c r="R48"/>
      <c r="S48"/>
      <c r="T48"/>
      <c r="U48"/>
      <c r="V48"/>
      <c r="W48"/>
      <c r="X48"/>
      <c r="Y48"/>
      <c r="Z48"/>
      <c r="AA48"/>
      <c r="AB48"/>
      <c r="AC48"/>
      <c r="AD48"/>
      <c r="AE48"/>
      <c r="AF48"/>
      <c r="AG48"/>
      <c r="AH48"/>
      <c r="AI48"/>
      <c r="AJ48"/>
      <c r="AK48"/>
      <c r="AL48"/>
      <c r="AM48"/>
      <c r="AN48"/>
      <c r="AO48"/>
      <c r="AP48"/>
      <c r="AQ48"/>
      <c r="AR48"/>
      <c r="AS48"/>
      <c r="AT48"/>
      <c r="AU48"/>
      <c r="AV48"/>
      <c r="AW48"/>
      <c r="AX48"/>
      <c r="AY48"/>
      <c r="AZ48"/>
      <c r="BA48"/>
      <c r="BB48" s="14"/>
    </row>
    <row r="49" spans="1:54" x14ac:dyDescent="0.2">
      <c r="A49" s="1" t="str">
        <f>IF(A48&lt;'Project Information'!B$11,A48+1,"")</f>
        <v/>
      </c>
      <c r="B49" s="22">
        <v>0</v>
      </c>
      <c r="C49" s="22">
        <v>0</v>
      </c>
      <c r="D49" s="9">
        <f t="shared" si="0"/>
        <v>0</v>
      </c>
      <c r="G49" s="13"/>
      <c r="H49"/>
      <c r="I49"/>
      <c r="J49"/>
      <c r="K49"/>
      <c r="L49"/>
      <c r="M49"/>
      <c r="N49"/>
      <c r="O49"/>
      <c r="P49"/>
      <c r="Q49"/>
      <c r="R49"/>
      <c r="S49"/>
      <c r="T49"/>
      <c r="U49"/>
      <c r="V49"/>
      <c r="W49"/>
      <c r="X49"/>
      <c r="Y49"/>
      <c r="Z49"/>
      <c r="AA49"/>
      <c r="AB49"/>
      <c r="AC49"/>
      <c r="AD49"/>
      <c r="AE49"/>
      <c r="AF49"/>
      <c r="AG49"/>
      <c r="AH49"/>
      <c r="AI49"/>
      <c r="AJ49"/>
      <c r="AK49"/>
      <c r="AL49"/>
      <c r="AM49"/>
      <c r="AN49"/>
      <c r="AO49"/>
      <c r="AP49"/>
      <c r="AQ49"/>
      <c r="AR49"/>
      <c r="AS49"/>
      <c r="AT49"/>
      <c r="AU49"/>
      <c r="AV49"/>
      <c r="AW49"/>
      <c r="AX49"/>
      <c r="AY49"/>
      <c r="AZ49"/>
      <c r="BA49"/>
      <c r="BB49" s="14"/>
    </row>
    <row r="50" spans="1:54" x14ac:dyDescent="0.2">
      <c r="A50" s="31"/>
      <c r="B50" s="32"/>
      <c r="C50" s="32"/>
      <c r="D50" s="29"/>
      <c r="G50" s="13"/>
      <c r="H50"/>
      <c r="I50"/>
      <c r="J50"/>
      <c r="K50"/>
      <c r="L50"/>
      <c r="M50"/>
      <c r="N50"/>
      <c r="O50"/>
      <c r="P50"/>
      <c r="Q50"/>
      <c r="R50"/>
      <c r="S50"/>
      <c r="T50"/>
      <c r="U50"/>
      <c r="V50"/>
      <c r="W50"/>
      <c r="X50"/>
      <c r="Y50"/>
      <c r="Z50"/>
      <c r="AA50"/>
      <c r="AB50"/>
      <c r="AC50"/>
      <c r="AD50"/>
      <c r="AE50"/>
      <c r="AF50"/>
      <c r="AG50"/>
      <c r="AH50"/>
      <c r="AI50"/>
      <c r="AJ50"/>
      <c r="AK50"/>
      <c r="AL50"/>
      <c r="AM50"/>
      <c r="AN50"/>
      <c r="AO50"/>
      <c r="AP50"/>
      <c r="AQ50"/>
      <c r="AR50"/>
      <c r="AS50"/>
      <c r="AT50"/>
      <c r="AU50"/>
      <c r="AV50"/>
      <c r="AW50"/>
      <c r="AX50"/>
      <c r="AY50"/>
      <c r="AZ50"/>
      <c r="BA50"/>
      <c r="BB50" s="14"/>
    </row>
    <row r="51" spans="1:54" x14ac:dyDescent="0.2">
      <c r="B51" s="28"/>
      <c r="C51" s="28"/>
      <c r="D51" s="29"/>
      <c r="G51" s="13"/>
      <c r="H51"/>
      <c r="I51"/>
      <c r="J51"/>
      <c r="K51"/>
      <c r="L51"/>
      <c r="M51"/>
      <c r="N51"/>
      <c r="O51"/>
      <c r="P51"/>
      <c r="Q51"/>
      <c r="R51"/>
      <c r="S51"/>
      <c r="T51"/>
      <c r="U51"/>
      <c r="V51"/>
      <c r="W51"/>
      <c r="X51"/>
      <c r="Y51"/>
      <c r="Z51"/>
      <c r="AA51"/>
      <c r="AB51"/>
      <c r="AC51"/>
      <c r="AD51"/>
      <c r="AE51"/>
      <c r="AF51"/>
      <c r="AG51"/>
      <c r="AH51"/>
      <c r="AI51"/>
      <c r="AJ51"/>
      <c r="AK51"/>
      <c r="AL51"/>
      <c r="AM51"/>
      <c r="AN51"/>
      <c r="AO51"/>
      <c r="AP51"/>
      <c r="AQ51"/>
      <c r="AR51"/>
      <c r="AS51"/>
      <c r="AT51"/>
      <c r="AU51"/>
      <c r="AV51"/>
      <c r="AW51"/>
      <c r="AX51"/>
      <c r="AY51"/>
      <c r="AZ51"/>
      <c r="BA51"/>
      <c r="BB51" s="14"/>
    </row>
    <row r="52" spans="1:54" x14ac:dyDescent="0.2">
      <c r="B52" s="28"/>
      <c r="C52" s="28"/>
      <c r="D52" s="29"/>
      <c r="G52" s="13"/>
      <c r="H52"/>
      <c r="I52"/>
      <c r="J52"/>
      <c r="K52"/>
      <c r="L52"/>
      <c r="M52"/>
      <c r="N52"/>
      <c r="O52"/>
      <c r="P52"/>
      <c r="Q52"/>
      <c r="R52"/>
      <c r="S52"/>
      <c r="T52"/>
      <c r="U52"/>
      <c r="V52"/>
      <c r="W52"/>
      <c r="X52"/>
      <c r="Y52"/>
      <c r="Z52"/>
      <c r="AA52"/>
      <c r="AB52"/>
      <c r="AC52"/>
      <c r="AD52"/>
      <c r="AE52"/>
      <c r="AF52"/>
      <c r="AG52"/>
      <c r="AH52"/>
      <c r="AI52"/>
      <c r="AJ52"/>
      <c r="AK52"/>
      <c r="AL52"/>
      <c r="AM52"/>
      <c r="AN52"/>
      <c r="AO52"/>
      <c r="AP52"/>
      <c r="AQ52"/>
      <c r="AR52"/>
      <c r="AS52"/>
      <c r="AT52"/>
      <c r="AU52"/>
      <c r="AV52"/>
      <c r="AW52"/>
      <c r="AX52"/>
      <c r="AY52"/>
      <c r="AZ52"/>
      <c r="BA52"/>
      <c r="BB52" s="14"/>
    </row>
    <row r="53" spans="1:54" x14ac:dyDescent="0.2">
      <c r="B53" s="28"/>
      <c r="C53" s="28"/>
      <c r="D53" s="29"/>
      <c r="G53" s="13"/>
      <c r="H53"/>
      <c r="I53"/>
      <c r="J53"/>
      <c r="K53"/>
      <c r="L53"/>
      <c r="M53"/>
      <c r="N53"/>
      <c r="O53"/>
      <c r="P53"/>
      <c r="Q53"/>
      <c r="R53"/>
      <c r="S53"/>
      <c r="T53"/>
      <c r="U53"/>
      <c r="V53"/>
      <c r="W53"/>
      <c r="X53"/>
      <c r="Y53"/>
      <c r="Z53"/>
      <c r="AA53"/>
      <c r="AB53"/>
      <c r="AC53"/>
      <c r="AD53"/>
      <c r="AE53"/>
      <c r="AF53"/>
      <c r="AG53"/>
      <c r="AH53"/>
      <c r="AI53"/>
      <c r="AJ53"/>
      <c r="AK53"/>
      <c r="AL53"/>
      <c r="AM53"/>
      <c r="AN53"/>
      <c r="AO53"/>
      <c r="AP53"/>
      <c r="AQ53"/>
      <c r="AR53"/>
      <c r="AS53"/>
      <c r="AT53"/>
      <c r="AU53"/>
      <c r="AV53"/>
      <c r="AW53"/>
      <c r="AX53"/>
      <c r="AY53"/>
      <c r="AZ53"/>
      <c r="BA53"/>
      <c r="BB53" s="14"/>
    </row>
    <row r="54" spans="1:54" x14ac:dyDescent="0.2">
      <c r="B54" s="28"/>
      <c r="C54" s="28"/>
      <c r="D54" s="29"/>
      <c r="G54" s="13"/>
      <c r="H54"/>
      <c r="I54"/>
      <c r="J54"/>
      <c r="K54"/>
      <c r="L54"/>
      <c r="M54"/>
      <c r="N54"/>
      <c r="O54"/>
      <c r="P54"/>
      <c r="Q54"/>
      <c r="R54"/>
      <c r="S54"/>
      <c r="T54"/>
      <c r="U54"/>
      <c r="V54"/>
      <c r="W54"/>
      <c r="X54"/>
      <c r="Y54"/>
      <c r="Z54"/>
      <c r="AA54"/>
      <c r="AB54"/>
      <c r="AC54"/>
      <c r="AD54"/>
      <c r="AE54"/>
      <c r="AF54"/>
      <c r="AG54"/>
      <c r="AH54"/>
      <c r="AI54"/>
      <c r="AJ54"/>
      <c r="AK54"/>
      <c r="AL54"/>
      <c r="AM54"/>
      <c r="AN54"/>
      <c r="AO54"/>
      <c r="AP54"/>
      <c r="AQ54"/>
      <c r="AR54"/>
      <c r="AS54"/>
      <c r="AT54"/>
      <c r="AU54"/>
      <c r="AV54"/>
      <c r="AW54"/>
      <c r="AX54"/>
      <c r="AY54"/>
      <c r="AZ54"/>
      <c r="BA54"/>
      <c r="BB54" s="14"/>
    </row>
    <row r="55" spans="1:54" x14ac:dyDescent="0.2">
      <c r="B55" s="28"/>
      <c r="C55" s="28"/>
      <c r="D55" s="29"/>
      <c r="G55" s="13"/>
      <c r="H55"/>
      <c r="I55"/>
      <c r="J55"/>
      <c r="K55"/>
      <c r="L55"/>
      <c r="M55"/>
      <c r="N55"/>
      <c r="O55"/>
      <c r="P55"/>
      <c r="Q55"/>
      <c r="R55"/>
      <c r="S55"/>
      <c r="T55"/>
      <c r="U55"/>
      <c r="V55"/>
      <c r="W55"/>
      <c r="X55"/>
      <c r="Y55"/>
      <c r="Z55"/>
      <c r="AA55"/>
      <c r="AB55"/>
      <c r="AC55"/>
      <c r="AD55"/>
      <c r="AE55"/>
      <c r="AF55"/>
      <c r="AG55"/>
      <c r="AH55"/>
      <c r="AI55"/>
      <c r="AJ55"/>
      <c r="AK55"/>
      <c r="AL55"/>
      <c r="AM55"/>
      <c r="AN55"/>
      <c r="AO55"/>
      <c r="AP55"/>
      <c r="AQ55"/>
      <c r="AR55"/>
      <c r="AS55"/>
      <c r="AT55"/>
      <c r="AU55"/>
      <c r="AV55"/>
      <c r="AW55"/>
      <c r="AX55"/>
      <c r="AY55"/>
      <c r="AZ55"/>
      <c r="BA55"/>
      <c r="BB55" s="14"/>
    </row>
    <row r="56" spans="1:54" x14ac:dyDescent="0.2">
      <c r="B56" s="28"/>
      <c r="C56" s="28"/>
      <c r="D56" s="29"/>
      <c r="G56" s="13"/>
      <c r="H56"/>
      <c r="I56"/>
      <c r="J56"/>
      <c r="K56"/>
      <c r="L56"/>
      <c r="M56"/>
      <c r="N56"/>
      <c r="O56"/>
      <c r="P56"/>
      <c r="Q56"/>
      <c r="R56"/>
      <c r="S56"/>
      <c r="T56"/>
      <c r="U56"/>
      <c r="V56"/>
      <c r="W56"/>
      <c r="X56"/>
      <c r="Y56"/>
      <c r="Z56"/>
      <c r="AA56"/>
      <c r="AB56"/>
      <c r="AC56"/>
      <c r="AD56"/>
      <c r="AE56"/>
      <c r="AF56"/>
      <c r="AG56"/>
      <c r="AH56"/>
      <c r="AI56"/>
      <c r="AJ56"/>
      <c r="AK56"/>
      <c r="AL56"/>
      <c r="AM56"/>
      <c r="AN56"/>
      <c r="AO56"/>
      <c r="AP56"/>
      <c r="AQ56"/>
      <c r="AR56"/>
      <c r="AS56"/>
      <c r="AT56"/>
      <c r="AU56"/>
      <c r="AV56"/>
      <c r="AW56"/>
      <c r="AX56"/>
      <c r="AY56"/>
      <c r="AZ56"/>
      <c r="BA56"/>
      <c r="BB56" s="14"/>
    </row>
    <row r="57" spans="1:54" x14ac:dyDescent="0.2">
      <c r="B57" s="28"/>
      <c r="C57" s="28"/>
      <c r="D57" s="29"/>
      <c r="G57" s="13"/>
      <c r="H57"/>
      <c r="I57"/>
      <c r="J57"/>
      <c r="K57"/>
      <c r="L57"/>
      <c r="M57"/>
      <c r="N57"/>
      <c r="O57"/>
      <c r="P57"/>
      <c r="Q57"/>
      <c r="R57"/>
      <c r="S57"/>
      <c r="T57"/>
      <c r="U57"/>
      <c r="V57"/>
      <c r="W57"/>
      <c r="X57"/>
      <c r="Y57"/>
      <c r="Z57"/>
      <c r="AA57"/>
      <c r="AB57"/>
      <c r="AC57"/>
      <c r="AD57"/>
      <c r="AE57"/>
      <c r="AF57"/>
      <c r="AG57"/>
      <c r="AH57"/>
      <c r="AI57"/>
      <c r="AJ57"/>
      <c r="AK57"/>
      <c r="AL57"/>
      <c r="AM57"/>
      <c r="AN57"/>
      <c r="AO57"/>
      <c r="AP57"/>
      <c r="AQ57"/>
      <c r="AR57"/>
      <c r="AS57"/>
      <c r="AT57"/>
      <c r="AU57"/>
      <c r="AV57"/>
      <c r="AW57"/>
      <c r="AX57"/>
      <c r="AY57"/>
      <c r="AZ57"/>
      <c r="BA57"/>
      <c r="BB57" s="14"/>
    </row>
    <row r="58" spans="1:54" x14ac:dyDescent="0.2">
      <c r="B58" s="28"/>
      <c r="C58" s="28"/>
      <c r="D58" s="29"/>
      <c r="G58" s="13"/>
      <c r="H58"/>
      <c r="I58"/>
      <c r="J58"/>
      <c r="K58"/>
      <c r="L58"/>
      <c r="M58"/>
      <c r="N58"/>
      <c r="O58"/>
      <c r="P58"/>
      <c r="Q58"/>
      <c r="R58"/>
      <c r="S58"/>
      <c r="T58"/>
      <c r="U58"/>
      <c r="V58"/>
      <c r="W58"/>
      <c r="X58"/>
      <c r="Y58"/>
      <c r="Z58"/>
      <c r="AA58"/>
      <c r="AB58"/>
      <c r="AC58"/>
      <c r="AD58"/>
      <c r="AE58"/>
      <c r="AF58"/>
      <c r="AG58"/>
      <c r="AH58"/>
      <c r="AI58"/>
      <c r="AJ58"/>
      <c r="AK58"/>
      <c r="AL58"/>
      <c r="AM58"/>
      <c r="AN58"/>
      <c r="AO58"/>
      <c r="AP58"/>
      <c r="AQ58"/>
      <c r="AR58"/>
      <c r="AS58"/>
      <c r="AT58"/>
      <c r="AU58"/>
      <c r="AV58"/>
      <c r="AW58"/>
      <c r="AX58"/>
      <c r="AY58"/>
      <c r="AZ58"/>
      <c r="BA58"/>
      <c r="BB58" s="14"/>
    </row>
    <row r="59" spans="1:54" x14ac:dyDescent="0.2">
      <c r="B59" s="28"/>
      <c r="C59" s="28"/>
      <c r="D59" s="29"/>
      <c r="G59" s="13"/>
      <c r="H59"/>
      <c r="I59"/>
      <c r="J59"/>
      <c r="K59"/>
      <c r="L59"/>
      <c r="M59"/>
      <c r="N59"/>
      <c r="O59"/>
      <c r="P59"/>
      <c r="Q59"/>
      <c r="R59"/>
      <c r="S59"/>
      <c r="T59"/>
      <c r="U59"/>
      <c r="V59"/>
      <c r="W59"/>
      <c r="X59"/>
      <c r="Y59"/>
      <c r="Z59"/>
      <c r="AA59"/>
      <c r="AB59"/>
      <c r="AC59"/>
      <c r="AD59"/>
      <c r="AE59"/>
      <c r="AF59"/>
      <c r="AG59"/>
      <c r="AH59"/>
      <c r="AI59"/>
      <c r="AJ59"/>
      <c r="AK59"/>
      <c r="AL59"/>
      <c r="AM59"/>
      <c r="AN59"/>
      <c r="AO59"/>
      <c r="AP59"/>
      <c r="AQ59"/>
      <c r="AR59"/>
      <c r="AS59"/>
      <c r="AT59"/>
      <c r="AU59"/>
      <c r="AV59"/>
      <c r="AW59"/>
      <c r="AX59"/>
      <c r="AY59"/>
      <c r="AZ59"/>
      <c r="BA59"/>
      <c r="BB59" s="14"/>
    </row>
    <row r="60" spans="1:54" x14ac:dyDescent="0.2">
      <c r="G60" s="13"/>
      <c r="H60"/>
      <c r="I60"/>
      <c r="J60"/>
      <c r="K60"/>
      <c r="L60"/>
      <c r="M60"/>
      <c r="N60"/>
      <c r="O60"/>
      <c r="P60"/>
      <c r="Q60"/>
      <c r="R60"/>
      <c r="S60"/>
      <c r="T60"/>
      <c r="U60"/>
      <c r="V60"/>
      <c r="W60"/>
      <c r="X60"/>
      <c r="Y60"/>
      <c r="Z60"/>
      <c r="AA60"/>
      <c r="AB60"/>
      <c r="AC60"/>
      <c r="AD60"/>
      <c r="AE60"/>
      <c r="AF60"/>
      <c r="AG60"/>
      <c r="AH60"/>
      <c r="AI60"/>
      <c r="AJ60"/>
      <c r="AK60"/>
      <c r="AL60"/>
      <c r="AM60"/>
      <c r="AN60"/>
      <c r="AO60"/>
      <c r="AP60"/>
      <c r="AQ60"/>
      <c r="AR60"/>
      <c r="AS60"/>
      <c r="AT60"/>
      <c r="AU60"/>
      <c r="AV60"/>
      <c r="AW60"/>
      <c r="AX60"/>
      <c r="AY60"/>
      <c r="AZ60"/>
      <c r="BA60"/>
      <c r="BB60" s="14"/>
    </row>
    <row r="61" spans="1:54" x14ac:dyDescent="0.2">
      <c r="G61" s="13"/>
      <c r="H61"/>
      <c r="I61"/>
      <c r="J61"/>
      <c r="K61"/>
      <c r="L61"/>
      <c r="M61"/>
      <c r="N61"/>
      <c r="O61"/>
      <c r="P61"/>
      <c r="Q61"/>
      <c r="R61"/>
      <c r="S61"/>
      <c r="T61"/>
      <c r="U61"/>
      <c r="V61"/>
      <c r="W61"/>
      <c r="X61"/>
      <c r="Y61"/>
      <c r="Z61"/>
      <c r="AA61"/>
      <c r="AB61"/>
      <c r="AC61"/>
      <c r="AD61"/>
      <c r="AE61"/>
      <c r="AF61"/>
      <c r="AG61"/>
      <c r="AH61"/>
      <c r="AI61"/>
      <c r="AJ61"/>
      <c r="AK61"/>
      <c r="AL61"/>
      <c r="AM61"/>
      <c r="AN61"/>
      <c r="AO61"/>
      <c r="AP61"/>
      <c r="AQ61"/>
      <c r="AR61"/>
      <c r="AS61"/>
      <c r="AT61"/>
      <c r="AU61"/>
      <c r="AV61"/>
      <c r="AW61"/>
      <c r="AX61"/>
      <c r="AY61"/>
      <c r="AZ61"/>
      <c r="BA61"/>
      <c r="BB61" s="14"/>
    </row>
    <row r="62" spans="1:54" x14ac:dyDescent="0.2">
      <c r="G62" s="13"/>
      <c r="H62"/>
      <c r="I62"/>
      <c r="J62"/>
      <c r="K62"/>
      <c r="L62"/>
      <c r="M62"/>
      <c r="N62"/>
      <c r="O62"/>
      <c r="P62"/>
      <c r="Q62"/>
      <c r="R62"/>
      <c r="S62"/>
      <c r="T62"/>
      <c r="U62"/>
      <c r="V62"/>
      <c r="W62"/>
      <c r="X62"/>
      <c r="Y62"/>
      <c r="Z62"/>
      <c r="AA62"/>
      <c r="AB62"/>
      <c r="AC62"/>
      <c r="AD62"/>
      <c r="AE62"/>
      <c r="AF62"/>
      <c r="AG62"/>
      <c r="AH62"/>
      <c r="AI62"/>
      <c r="AJ62"/>
      <c r="AK62"/>
      <c r="AL62"/>
      <c r="AM62"/>
      <c r="AN62"/>
      <c r="AO62"/>
      <c r="AP62"/>
      <c r="AQ62"/>
      <c r="AR62"/>
      <c r="AS62"/>
      <c r="AT62"/>
      <c r="AU62"/>
      <c r="AV62"/>
      <c r="AW62"/>
      <c r="AX62"/>
      <c r="AY62"/>
      <c r="AZ62"/>
      <c r="BA62"/>
      <c r="BB62" s="14"/>
    </row>
    <row r="63" spans="1:54" x14ac:dyDescent="0.2">
      <c r="G63" s="13"/>
      <c r="H63"/>
      <c r="I63"/>
      <c r="J63"/>
      <c r="K63"/>
      <c r="L63"/>
      <c r="M63"/>
      <c r="N63"/>
      <c r="O63"/>
      <c r="P63"/>
      <c r="Q63"/>
      <c r="R63"/>
      <c r="S63"/>
      <c r="T63"/>
      <c r="U63"/>
      <c r="V63"/>
      <c r="W63"/>
      <c r="X63"/>
      <c r="Y63"/>
      <c r="Z63"/>
      <c r="AA63"/>
      <c r="AB63"/>
      <c r="AC63"/>
      <c r="AD63"/>
      <c r="AE63"/>
      <c r="AF63"/>
      <c r="AG63"/>
      <c r="AH63"/>
      <c r="AI63"/>
      <c r="AJ63"/>
      <c r="AK63"/>
      <c r="AL63"/>
      <c r="AM63"/>
      <c r="AN63"/>
      <c r="AO63"/>
      <c r="AP63"/>
      <c r="AQ63"/>
      <c r="AR63"/>
      <c r="AS63"/>
      <c r="AT63"/>
      <c r="AU63"/>
      <c r="AV63"/>
      <c r="AW63"/>
      <c r="AX63"/>
      <c r="AY63"/>
      <c r="AZ63"/>
      <c r="BA63"/>
      <c r="BB63" s="14"/>
    </row>
    <row r="64" spans="1:54" x14ac:dyDescent="0.2">
      <c r="G64" s="13"/>
      <c r="H64"/>
      <c r="I64"/>
      <c r="J64"/>
      <c r="K64"/>
      <c r="L64"/>
      <c r="M64"/>
      <c r="N64"/>
      <c r="O64"/>
      <c r="P64"/>
      <c r="Q64"/>
      <c r="R64"/>
      <c r="S64"/>
      <c r="T64"/>
      <c r="U64"/>
      <c r="V64"/>
      <c r="W64"/>
      <c r="X64"/>
      <c r="Y64"/>
      <c r="Z64"/>
      <c r="AA64"/>
      <c r="AB64"/>
      <c r="AC64"/>
      <c r="AD64"/>
      <c r="AE64"/>
      <c r="AF64"/>
      <c r="AG64"/>
      <c r="AH64"/>
      <c r="AI64"/>
      <c r="AJ64"/>
      <c r="AK64"/>
      <c r="AL64"/>
      <c r="AM64"/>
      <c r="AN64"/>
      <c r="AO64"/>
      <c r="AP64"/>
      <c r="AQ64"/>
      <c r="AR64"/>
      <c r="AS64"/>
      <c r="AT64"/>
      <c r="AU64"/>
      <c r="AV64"/>
      <c r="AW64"/>
      <c r="AX64"/>
      <c r="AY64"/>
      <c r="AZ64"/>
      <c r="BA64"/>
      <c r="BB64" s="14"/>
    </row>
    <row r="65" spans="7:54" x14ac:dyDescent="0.2">
      <c r="G65" s="13"/>
      <c r="H65"/>
      <c r="I65"/>
      <c r="J65"/>
      <c r="K65"/>
      <c r="L65"/>
      <c r="M65"/>
      <c r="N65"/>
      <c r="O65"/>
      <c r="P65"/>
      <c r="Q65"/>
      <c r="R65"/>
      <c r="S65"/>
      <c r="T65"/>
      <c r="U65"/>
      <c r="V65"/>
      <c r="W65"/>
      <c r="X65"/>
      <c r="Y65"/>
      <c r="Z65"/>
      <c r="AA65"/>
      <c r="AB65"/>
      <c r="AC65"/>
      <c r="AD65"/>
      <c r="AE65"/>
      <c r="AF65"/>
      <c r="AG65"/>
      <c r="AH65"/>
      <c r="AI65"/>
      <c r="AJ65"/>
      <c r="AK65"/>
      <c r="AL65"/>
      <c r="AM65"/>
      <c r="AN65"/>
      <c r="AO65"/>
      <c r="AP65"/>
      <c r="AQ65"/>
      <c r="AR65"/>
      <c r="AS65"/>
      <c r="AT65"/>
      <c r="AU65"/>
      <c r="AV65"/>
      <c r="AW65"/>
      <c r="AX65"/>
      <c r="AY65"/>
      <c r="AZ65"/>
      <c r="BA65"/>
      <c r="BB65" s="14"/>
    </row>
    <row r="66" spans="7:54" x14ac:dyDescent="0.2">
      <c r="G66" s="13"/>
      <c r="H66"/>
      <c r="I66"/>
      <c r="J66"/>
      <c r="K66"/>
      <c r="L66"/>
      <c r="M66"/>
      <c r="N66"/>
      <c r="O66"/>
      <c r="P66"/>
      <c r="Q66"/>
      <c r="R66"/>
      <c r="S66"/>
      <c r="T66"/>
      <c r="U66"/>
      <c r="V66"/>
      <c r="W66"/>
      <c r="X66"/>
      <c r="Y66"/>
      <c r="Z66"/>
      <c r="AA66"/>
      <c r="AB66"/>
      <c r="AC66"/>
      <c r="AD66"/>
      <c r="AE66"/>
      <c r="AF66"/>
      <c r="AG66"/>
      <c r="AH66"/>
      <c r="AI66"/>
      <c r="AJ66"/>
      <c r="AK66"/>
      <c r="AL66"/>
      <c r="AM66"/>
      <c r="AN66"/>
      <c r="AO66"/>
      <c r="AP66"/>
      <c r="AQ66"/>
      <c r="AR66"/>
      <c r="AS66"/>
      <c r="AT66"/>
      <c r="AU66"/>
      <c r="AV66"/>
      <c r="AW66"/>
      <c r="AX66"/>
      <c r="AY66"/>
      <c r="AZ66"/>
      <c r="BA66"/>
      <c r="BB66" s="14"/>
    </row>
    <row r="67" spans="7:54" x14ac:dyDescent="0.2">
      <c r="G67" s="13"/>
      <c r="H67"/>
      <c r="I67"/>
      <c r="J67"/>
      <c r="K67"/>
      <c r="L67"/>
      <c r="M67"/>
      <c r="N67"/>
      <c r="O67"/>
      <c r="P67"/>
      <c r="Q67"/>
      <c r="R67"/>
      <c r="S67"/>
      <c r="T67"/>
      <c r="U67"/>
      <c r="V67"/>
      <c r="W67"/>
      <c r="X67"/>
      <c r="Y67"/>
      <c r="Z67"/>
      <c r="AA67"/>
      <c r="AB67"/>
      <c r="AC67"/>
      <c r="AD67"/>
      <c r="AE67"/>
      <c r="AF67"/>
      <c r="AG67"/>
      <c r="AH67"/>
      <c r="AI67"/>
      <c r="AJ67"/>
      <c r="AK67"/>
      <c r="AL67"/>
      <c r="AM67"/>
      <c r="AN67"/>
      <c r="AO67"/>
      <c r="AP67"/>
      <c r="AQ67"/>
      <c r="AR67"/>
      <c r="AS67"/>
      <c r="AT67"/>
      <c r="AU67"/>
      <c r="AV67"/>
      <c r="AW67"/>
      <c r="AX67"/>
      <c r="AY67"/>
      <c r="AZ67"/>
      <c r="BA67"/>
      <c r="BB67" s="14"/>
    </row>
    <row r="68" spans="7:54" x14ac:dyDescent="0.2">
      <c r="G68" s="13"/>
      <c r="H68"/>
      <c r="I68"/>
      <c r="J68"/>
      <c r="K68"/>
      <c r="L68"/>
      <c r="M68"/>
      <c r="N68"/>
      <c r="O68"/>
      <c r="P68"/>
      <c r="Q68"/>
      <c r="R68"/>
      <c r="S68"/>
      <c r="T68"/>
      <c r="U68"/>
      <c r="V68"/>
      <c r="W68"/>
      <c r="X68"/>
      <c r="Y68"/>
      <c r="Z68"/>
      <c r="AA68"/>
      <c r="AB68"/>
      <c r="AC68"/>
      <c r="AD68"/>
      <c r="AE68"/>
      <c r="AF68"/>
      <c r="AG68"/>
      <c r="AH68"/>
      <c r="AI68"/>
      <c r="AJ68"/>
      <c r="AK68"/>
      <c r="AL68"/>
      <c r="AM68"/>
      <c r="AN68"/>
      <c r="AO68"/>
      <c r="AP68"/>
      <c r="AQ68"/>
      <c r="AR68"/>
      <c r="AS68"/>
      <c r="AT68"/>
      <c r="AU68"/>
      <c r="AV68"/>
      <c r="AW68"/>
      <c r="AX68"/>
      <c r="AY68"/>
      <c r="AZ68"/>
      <c r="BA68"/>
      <c r="BB68" s="14"/>
    </row>
    <row r="69" spans="7:54" x14ac:dyDescent="0.2">
      <c r="G69" s="13"/>
      <c r="H69"/>
      <c r="I69"/>
      <c r="J69"/>
      <c r="K69"/>
      <c r="L69"/>
      <c r="M69"/>
      <c r="N69"/>
      <c r="O69"/>
      <c r="P69"/>
      <c r="Q69"/>
      <c r="R69"/>
      <c r="S69"/>
      <c r="T69"/>
      <c r="U69"/>
      <c r="V69"/>
      <c r="W69"/>
      <c r="X69"/>
      <c r="Y69"/>
      <c r="Z69"/>
      <c r="AA69"/>
      <c r="AB69"/>
      <c r="AC69"/>
      <c r="AD69"/>
      <c r="AE69"/>
      <c r="AF69"/>
      <c r="AG69"/>
      <c r="AH69"/>
      <c r="AI69"/>
      <c r="AJ69"/>
      <c r="AK69"/>
      <c r="AL69"/>
      <c r="AM69"/>
      <c r="AN69"/>
      <c r="AO69"/>
      <c r="AP69"/>
      <c r="AQ69"/>
      <c r="AR69"/>
      <c r="AS69"/>
      <c r="AT69"/>
      <c r="AU69"/>
      <c r="AV69"/>
      <c r="AW69"/>
      <c r="AX69"/>
      <c r="AY69"/>
      <c r="AZ69"/>
      <c r="BA69"/>
      <c r="BB69" s="14"/>
    </row>
    <row r="70" spans="7:54" x14ac:dyDescent="0.2">
      <c r="G70" s="13"/>
      <c r="H70"/>
      <c r="I70"/>
      <c r="J70"/>
      <c r="K70"/>
      <c r="L70"/>
      <c r="M70"/>
      <c r="N70"/>
      <c r="O70"/>
      <c r="P70"/>
      <c r="Q70"/>
      <c r="R70"/>
      <c r="S70"/>
      <c r="T70"/>
      <c r="U70"/>
      <c r="V70"/>
      <c r="W70"/>
      <c r="X70"/>
      <c r="Y70"/>
      <c r="Z70"/>
      <c r="AA70"/>
      <c r="AB70"/>
      <c r="AC70"/>
      <c r="AD70"/>
      <c r="AE70"/>
      <c r="AF70"/>
      <c r="AG70"/>
      <c r="AH70"/>
      <c r="AI70"/>
      <c r="AJ70"/>
      <c r="AK70"/>
      <c r="AL70"/>
      <c r="AM70"/>
      <c r="AN70"/>
      <c r="AO70"/>
      <c r="AP70"/>
      <c r="AQ70"/>
      <c r="AR70"/>
      <c r="AS70"/>
      <c r="AT70"/>
      <c r="AU70"/>
      <c r="AV70"/>
      <c r="AW70"/>
      <c r="AX70"/>
      <c r="AY70"/>
      <c r="AZ70"/>
      <c r="BA70"/>
      <c r="BB70" s="14"/>
    </row>
    <row r="71" spans="7:54" x14ac:dyDescent="0.2">
      <c r="G71" s="13"/>
      <c r="H71"/>
      <c r="I71"/>
      <c r="J71"/>
      <c r="K71"/>
      <c r="L71"/>
      <c r="M71"/>
      <c r="N71"/>
      <c r="O71"/>
      <c r="P71"/>
      <c r="Q71"/>
      <c r="R71"/>
      <c r="S71"/>
      <c r="T71"/>
      <c r="U71"/>
      <c r="V71"/>
      <c r="W71"/>
      <c r="X71"/>
      <c r="Y71"/>
      <c r="Z71"/>
      <c r="AA71"/>
      <c r="AB71"/>
      <c r="AC71"/>
      <c r="AD71"/>
      <c r="AE71"/>
      <c r="AF71"/>
      <c r="AG71"/>
      <c r="AH71"/>
      <c r="AI71"/>
      <c r="AJ71"/>
      <c r="AK71"/>
      <c r="AL71"/>
      <c r="AM71"/>
      <c r="AN71"/>
      <c r="AO71"/>
      <c r="AP71"/>
      <c r="AQ71"/>
      <c r="AR71"/>
      <c r="AS71"/>
      <c r="AT71"/>
      <c r="AU71"/>
      <c r="AV71"/>
      <c r="AW71"/>
      <c r="AX71"/>
      <c r="AY71"/>
      <c r="AZ71"/>
      <c r="BA71"/>
      <c r="BB71" s="14"/>
    </row>
    <row r="72" spans="7:54" x14ac:dyDescent="0.2">
      <c r="G72" s="13"/>
      <c r="H72"/>
      <c r="I72"/>
      <c r="J72"/>
      <c r="K72"/>
      <c r="L72"/>
      <c r="M72"/>
      <c r="N72"/>
      <c r="O72"/>
      <c r="P72"/>
      <c r="Q72"/>
      <c r="R72"/>
      <c r="S72"/>
      <c r="T72"/>
      <c r="U72"/>
      <c r="V72"/>
      <c r="W72"/>
      <c r="X72"/>
      <c r="Y72"/>
      <c r="Z72"/>
      <c r="AA72"/>
      <c r="AB72"/>
      <c r="AC72"/>
      <c r="AD72"/>
      <c r="AE72"/>
      <c r="AF72"/>
      <c r="AG72"/>
      <c r="AH72"/>
      <c r="AI72"/>
      <c r="AJ72"/>
      <c r="AK72"/>
      <c r="AL72"/>
      <c r="AM72"/>
      <c r="AN72"/>
      <c r="AO72"/>
      <c r="AP72"/>
      <c r="AQ72"/>
      <c r="AR72"/>
      <c r="AS72"/>
      <c r="AT72"/>
      <c r="AU72"/>
      <c r="AV72"/>
      <c r="AW72"/>
      <c r="AX72"/>
      <c r="AY72"/>
      <c r="AZ72"/>
      <c r="BA72"/>
      <c r="BB72" s="14"/>
    </row>
    <row r="73" spans="7:54" x14ac:dyDescent="0.2">
      <c r="G73" s="13"/>
      <c r="H73"/>
      <c r="I73"/>
      <c r="J73"/>
      <c r="K73"/>
      <c r="L73"/>
      <c r="M73"/>
      <c r="N73"/>
      <c r="O73"/>
      <c r="P73"/>
      <c r="Q73"/>
      <c r="R73"/>
      <c r="S73"/>
      <c r="T73"/>
      <c r="U73"/>
      <c r="V73"/>
      <c r="W73"/>
      <c r="X73"/>
      <c r="Y73"/>
      <c r="Z73"/>
      <c r="AA73"/>
      <c r="AB73"/>
      <c r="AC73"/>
      <c r="AD73"/>
      <c r="AE73"/>
      <c r="AF73"/>
      <c r="AG73"/>
      <c r="AH73"/>
      <c r="AI73"/>
      <c r="AJ73"/>
      <c r="AK73"/>
      <c r="AL73"/>
      <c r="AM73"/>
      <c r="AN73"/>
      <c r="AO73"/>
      <c r="AP73"/>
      <c r="AQ73"/>
      <c r="AR73"/>
      <c r="AS73"/>
      <c r="AT73"/>
      <c r="AU73"/>
      <c r="AV73"/>
      <c r="AW73"/>
      <c r="AX73"/>
      <c r="AY73"/>
      <c r="AZ73"/>
      <c r="BA73"/>
      <c r="BB73" s="14"/>
    </row>
    <row r="74" spans="7:54" x14ac:dyDescent="0.2">
      <c r="G74" s="13"/>
      <c r="H74"/>
      <c r="I74"/>
      <c r="J74"/>
      <c r="K74"/>
      <c r="L74"/>
      <c r="M74"/>
      <c r="N74"/>
      <c r="O74"/>
      <c r="P74"/>
      <c r="Q74"/>
      <c r="R74"/>
      <c r="S74"/>
      <c r="T74"/>
      <c r="U74"/>
      <c r="V74"/>
      <c r="W74"/>
      <c r="X74"/>
      <c r="Y74"/>
      <c r="Z74"/>
      <c r="AA74"/>
      <c r="AB74"/>
      <c r="AC74"/>
      <c r="AD74"/>
      <c r="AE74"/>
      <c r="AF74"/>
      <c r="AG74"/>
      <c r="AH74"/>
      <c r="AI74"/>
      <c r="AJ74"/>
      <c r="AK74"/>
      <c r="AL74"/>
      <c r="AM74"/>
      <c r="AN74"/>
      <c r="AO74"/>
      <c r="AP74"/>
      <c r="AQ74"/>
      <c r="AR74"/>
      <c r="AS74"/>
      <c r="AT74"/>
      <c r="AU74"/>
      <c r="AV74"/>
      <c r="AW74"/>
      <c r="AX74"/>
      <c r="AY74"/>
      <c r="AZ74"/>
      <c r="BA74"/>
      <c r="BB74" s="14"/>
    </row>
    <row r="75" spans="7:54" x14ac:dyDescent="0.2">
      <c r="G75" s="13"/>
      <c r="H75"/>
      <c r="I75"/>
      <c r="J75"/>
      <c r="K75"/>
      <c r="L75"/>
      <c r="M75"/>
      <c r="N75"/>
      <c r="O75"/>
      <c r="P75"/>
      <c r="Q75"/>
      <c r="R75"/>
      <c r="S75"/>
      <c r="T75"/>
      <c r="U75"/>
      <c r="V75"/>
      <c r="W75"/>
      <c r="X75"/>
      <c r="Y75"/>
      <c r="Z75"/>
      <c r="AA75"/>
      <c r="AB75"/>
      <c r="AC75"/>
      <c r="AD75"/>
      <c r="AE75"/>
      <c r="AF75"/>
      <c r="AG75"/>
      <c r="AH75"/>
      <c r="AI75"/>
      <c r="AJ75"/>
      <c r="AK75"/>
      <c r="AL75"/>
      <c r="AM75"/>
      <c r="AN75"/>
      <c r="AO75"/>
      <c r="AP75"/>
      <c r="AQ75"/>
      <c r="AR75"/>
      <c r="AS75"/>
      <c r="AT75"/>
      <c r="AU75"/>
      <c r="AV75"/>
      <c r="AW75"/>
      <c r="AX75"/>
      <c r="AY75"/>
      <c r="AZ75"/>
      <c r="BA75"/>
      <c r="BB75" s="14"/>
    </row>
    <row r="76" spans="7:54" x14ac:dyDescent="0.2">
      <c r="G76" s="13"/>
      <c r="H76"/>
      <c r="I76"/>
      <c r="J76"/>
      <c r="K76"/>
      <c r="L76"/>
      <c r="M76"/>
      <c r="N76"/>
      <c r="O76"/>
      <c r="P76"/>
      <c r="Q76"/>
      <c r="R76"/>
      <c r="S76"/>
      <c r="T76"/>
      <c r="U76"/>
      <c r="V76"/>
      <c r="W76"/>
      <c r="X76"/>
      <c r="Y76"/>
      <c r="Z76"/>
      <c r="AA76"/>
      <c r="AB76"/>
      <c r="AC76"/>
      <c r="AD76"/>
      <c r="AE76"/>
      <c r="AF76"/>
      <c r="AG76"/>
      <c r="AH76"/>
      <c r="AI76"/>
      <c r="AJ76"/>
      <c r="AK76"/>
      <c r="AL76"/>
      <c r="AM76"/>
      <c r="AN76"/>
      <c r="AO76"/>
      <c r="AP76"/>
      <c r="AQ76"/>
      <c r="AR76"/>
      <c r="AS76"/>
      <c r="AT76"/>
      <c r="AU76"/>
      <c r="AV76"/>
      <c r="AW76"/>
      <c r="AX76"/>
      <c r="AY76"/>
      <c r="AZ76"/>
      <c r="BA76"/>
      <c r="BB76" s="14"/>
    </row>
    <row r="77" spans="7:54" x14ac:dyDescent="0.2">
      <c r="G77" s="13"/>
      <c r="H77"/>
      <c r="I77"/>
      <c r="J77"/>
      <c r="K77"/>
      <c r="L77"/>
      <c r="M77"/>
      <c r="N77"/>
      <c r="O77"/>
      <c r="P77"/>
      <c r="Q77"/>
      <c r="R77"/>
      <c r="S77"/>
      <c r="T77"/>
      <c r="U77"/>
      <c r="V77"/>
      <c r="W77"/>
      <c r="X77"/>
      <c r="Y77"/>
      <c r="Z77"/>
      <c r="AA77"/>
      <c r="AB77"/>
      <c r="AC77"/>
      <c r="AD77"/>
      <c r="AE77"/>
      <c r="AF77"/>
      <c r="AG77"/>
      <c r="AH77"/>
      <c r="AI77"/>
      <c r="AJ77"/>
      <c r="AK77"/>
      <c r="AL77"/>
      <c r="AM77"/>
      <c r="AN77"/>
      <c r="AO77"/>
      <c r="AP77"/>
      <c r="AQ77"/>
      <c r="AR77"/>
      <c r="AS77"/>
      <c r="AT77"/>
      <c r="AU77"/>
      <c r="AV77"/>
      <c r="AW77"/>
      <c r="AX77"/>
      <c r="AY77"/>
      <c r="AZ77"/>
      <c r="BA77"/>
      <c r="BB77" s="14"/>
    </row>
    <row r="78" spans="7:54" x14ac:dyDescent="0.2">
      <c r="G78" s="13"/>
      <c r="H78"/>
      <c r="I78"/>
      <c r="J78"/>
      <c r="K78"/>
      <c r="L78"/>
      <c r="M78"/>
      <c r="N78"/>
      <c r="O78"/>
      <c r="P78"/>
      <c r="Q78"/>
      <c r="R78"/>
      <c r="S78"/>
      <c r="T78"/>
      <c r="U78"/>
      <c r="V78"/>
      <c r="W78"/>
      <c r="X78"/>
      <c r="Y78"/>
      <c r="Z78"/>
      <c r="AA78"/>
      <c r="AB78"/>
      <c r="AC78"/>
      <c r="AD78"/>
      <c r="AE78"/>
      <c r="AF78"/>
      <c r="AG78"/>
      <c r="AH78"/>
      <c r="AI78"/>
      <c r="AJ78"/>
      <c r="AK78"/>
      <c r="AL78"/>
      <c r="AM78"/>
      <c r="AN78"/>
      <c r="AO78"/>
      <c r="AP78"/>
      <c r="AQ78"/>
      <c r="AR78"/>
      <c r="AS78"/>
      <c r="AT78"/>
      <c r="AU78"/>
      <c r="AV78"/>
      <c r="AW78"/>
      <c r="AX78"/>
      <c r="AY78"/>
      <c r="AZ78"/>
      <c r="BA78"/>
      <c r="BB78" s="14"/>
    </row>
    <row r="79" spans="7:54" x14ac:dyDescent="0.2">
      <c r="G79" s="13"/>
      <c r="H79"/>
      <c r="I79"/>
      <c r="J79"/>
      <c r="K79"/>
      <c r="L79"/>
      <c r="M79"/>
      <c r="N79"/>
      <c r="O79"/>
      <c r="P79"/>
      <c r="Q79"/>
      <c r="R79"/>
      <c r="S79"/>
      <c r="T79"/>
      <c r="U79"/>
      <c r="V79"/>
      <c r="W79"/>
      <c r="X79"/>
      <c r="Y79"/>
      <c r="Z79"/>
      <c r="AA79"/>
      <c r="AB79"/>
      <c r="AC79"/>
      <c r="AD79"/>
      <c r="AE79"/>
      <c r="AF79"/>
      <c r="AG79"/>
      <c r="AH79"/>
      <c r="AI79"/>
      <c r="AJ79"/>
      <c r="AK79"/>
      <c r="AL79"/>
      <c r="AM79"/>
      <c r="AN79"/>
      <c r="AO79"/>
      <c r="AP79"/>
      <c r="AQ79"/>
      <c r="AR79"/>
      <c r="AS79"/>
      <c r="AT79"/>
      <c r="AU79"/>
      <c r="AV79"/>
      <c r="AW79"/>
      <c r="AX79"/>
      <c r="AY79"/>
      <c r="AZ79"/>
      <c r="BA79"/>
      <c r="BB79" s="14"/>
    </row>
    <row r="80" spans="7:54" x14ac:dyDescent="0.2">
      <c r="G80" s="13"/>
      <c r="H80"/>
      <c r="I80"/>
      <c r="J80"/>
      <c r="K80"/>
      <c r="L80"/>
      <c r="M80"/>
      <c r="N80"/>
      <c r="O80"/>
      <c r="P80"/>
      <c r="Q80"/>
      <c r="R80"/>
      <c r="S80"/>
      <c r="T80"/>
      <c r="U80"/>
      <c r="V80"/>
      <c r="W80"/>
      <c r="X80"/>
      <c r="Y80"/>
      <c r="Z80"/>
      <c r="AA80"/>
      <c r="AB80"/>
      <c r="AC80"/>
      <c r="AD80"/>
      <c r="AE80"/>
      <c r="AF80"/>
      <c r="AG80"/>
      <c r="AH80"/>
      <c r="AI80"/>
      <c r="AJ80"/>
      <c r="AK80"/>
      <c r="AL80"/>
      <c r="AM80"/>
      <c r="AN80"/>
      <c r="AO80"/>
      <c r="AP80"/>
      <c r="AQ80"/>
      <c r="AR80"/>
      <c r="AS80"/>
      <c r="AT80"/>
      <c r="AU80"/>
      <c r="AV80"/>
      <c r="AW80"/>
      <c r="AX80"/>
      <c r="AY80"/>
      <c r="AZ80"/>
      <c r="BA80"/>
      <c r="BB80" s="14"/>
    </row>
    <row r="81" spans="7:54" x14ac:dyDescent="0.2">
      <c r="G81" s="13"/>
      <c r="H81"/>
      <c r="I81"/>
      <c r="J81"/>
      <c r="K81"/>
      <c r="L81"/>
      <c r="M81"/>
      <c r="N81"/>
      <c r="O81"/>
      <c r="P81"/>
      <c r="Q81"/>
      <c r="R81"/>
      <c r="S81"/>
      <c r="T81"/>
      <c r="U81"/>
      <c r="V81"/>
      <c r="W81"/>
      <c r="X81"/>
      <c r="Y81"/>
      <c r="Z81"/>
      <c r="AA81"/>
      <c r="AB81"/>
      <c r="AC81"/>
      <c r="AD81"/>
      <c r="AE81"/>
      <c r="AF81"/>
      <c r="AG81"/>
      <c r="AH81"/>
      <c r="AI81"/>
      <c r="AJ81"/>
      <c r="AK81"/>
      <c r="AL81"/>
      <c r="AM81"/>
      <c r="AN81"/>
      <c r="AO81"/>
      <c r="AP81"/>
      <c r="AQ81"/>
      <c r="AR81"/>
      <c r="AS81"/>
      <c r="AT81"/>
      <c r="AU81"/>
      <c r="AV81"/>
      <c r="AW81"/>
      <c r="AX81"/>
      <c r="AY81"/>
      <c r="AZ81"/>
      <c r="BA81"/>
      <c r="BB81" s="14"/>
    </row>
    <row r="82" spans="7:54" x14ac:dyDescent="0.2">
      <c r="G82" s="13"/>
      <c r="H82"/>
      <c r="I82"/>
      <c r="J82"/>
      <c r="K82"/>
      <c r="L82"/>
      <c r="M82"/>
      <c r="N82"/>
      <c r="O82"/>
      <c r="P82"/>
      <c r="Q82"/>
      <c r="R82"/>
      <c r="S82"/>
      <c r="T82"/>
      <c r="U82"/>
      <c r="V82"/>
      <c r="W82"/>
      <c r="X82"/>
      <c r="Y82"/>
      <c r="Z82"/>
      <c r="AA82"/>
      <c r="AB82"/>
      <c r="AC82"/>
      <c r="AD82"/>
      <c r="AE82"/>
      <c r="AF82"/>
      <c r="AG82"/>
      <c r="AH82"/>
      <c r="AI82"/>
      <c r="AJ82"/>
      <c r="AK82"/>
      <c r="AL82"/>
      <c r="AM82"/>
      <c r="AN82"/>
      <c r="AO82"/>
      <c r="AP82"/>
      <c r="AQ82"/>
      <c r="AR82"/>
      <c r="AS82"/>
      <c r="AT82"/>
      <c r="AU82"/>
      <c r="AV82"/>
      <c r="AW82"/>
      <c r="AX82"/>
      <c r="AY82"/>
      <c r="AZ82"/>
      <c r="BA82"/>
      <c r="BB82" s="14"/>
    </row>
    <row r="83" spans="7:54" x14ac:dyDescent="0.2">
      <c r="G83" s="13"/>
      <c r="H83"/>
      <c r="I83"/>
      <c r="J83"/>
      <c r="K83"/>
      <c r="L83"/>
      <c r="M83"/>
      <c r="N83"/>
      <c r="O83"/>
      <c r="P83"/>
      <c r="Q83"/>
      <c r="R83"/>
      <c r="S83"/>
      <c r="T83"/>
      <c r="U83"/>
      <c r="V83"/>
      <c r="W83"/>
      <c r="X83"/>
      <c r="Y83"/>
      <c r="Z83"/>
      <c r="AA83"/>
      <c r="AB83"/>
      <c r="AC83"/>
      <c r="AD83"/>
      <c r="AE83"/>
      <c r="AF83"/>
      <c r="AG83"/>
      <c r="AH83"/>
      <c r="AI83"/>
      <c r="AJ83"/>
      <c r="AK83"/>
      <c r="AL83"/>
      <c r="AM83"/>
      <c r="AN83"/>
      <c r="AO83"/>
      <c r="AP83"/>
      <c r="AQ83"/>
      <c r="AR83"/>
      <c r="AS83"/>
      <c r="AT83"/>
      <c r="AU83"/>
      <c r="AV83"/>
      <c r="AW83"/>
      <c r="AX83"/>
      <c r="AY83"/>
      <c r="AZ83"/>
      <c r="BA83"/>
      <c r="BB83" s="14"/>
    </row>
    <row r="84" spans="7:54" x14ac:dyDescent="0.2">
      <c r="G84" s="13"/>
      <c r="H84"/>
      <c r="I84"/>
      <c r="J84"/>
      <c r="K84"/>
      <c r="L84"/>
      <c r="M84"/>
      <c r="N84"/>
      <c r="O84"/>
      <c r="P84"/>
      <c r="Q84"/>
      <c r="R84"/>
      <c r="S84"/>
      <c r="T84"/>
      <c r="U84"/>
      <c r="V84"/>
      <c r="W84"/>
      <c r="X84"/>
      <c r="Y84"/>
      <c r="Z84"/>
      <c r="AA84"/>
      <c r="AB84"/>
      <c r="AC84"/>
      <c r="AD84"/>
      <c r="AE84"/>
      <c r="AF84"/>
      <c r="AG84"/>
      <c r="AH84"/>
      <c r="AI84"/>
      <c r="AJ84"/>
      <c r="AK84"/>
      <c r="AL84"/>
      <c r="AM84"/>
      <c r="AN84"/>
      <c r="AO84"/>
      <c r="AP84"/>
      <c r="AQ84"/>
      <c r="AR84"/>
      <c r="AS84"/>
      <c r="AT84"/>
      <c r="AU84"/>
      <c r="AV84"/>
      <c r="AW84"/>
      <c r="AX84"/>
      <c r="AY84"/>
      <c r="AZ84"/>
      <c r="BA84"/>
      <c r="BB84" s="14"/>
    </row>
    <row r="85" spans="7:54" x14ac:dyDescent="0.2">
      <c r="G85" s="13"/>
      <c r="H85"/>
      <c r="I85"/>
      <c r="J85"/>
      <c r="K85"/>
      <c r="L85"/>
      <c r="M85"/>
      <c r="N85"/>
      <c r="O85"/>
      <c r="P85"/>
      <c r="Q85"/>
      <c r="R85"/>
      <c r="S85"/>
      <c r="T85"/>
      <c r="U85"/>
      <c r="V85"/>
      <c r="W85"/>
      <c r="X85"/>
      <c r="Y85"/>
      <c r="Z85"/>
      <c r="AA85"/>
      <c r="AB85"/>
      <c r="AC85"/>
      <c r="AD85"/>
      <c r="AE85"/>
      <c r="AF85"/>
      <c r="AG85"/>
      <c r="AH85"/>
      <c r="AI85"/>
      <c r="AJ85"/>
      <c r="AK85"/>
      <c r="AL85"/>
      <c r="AM85"/>
      <c r="AN85"/>
      <c r="AO85"/>
      <c r="AP85"/>
      <c r="AQ85"/>
      <c r="AR85"/>
      <c r="AS85"/>
      <c r="AT85"/>
      <c r="AU85"/>
      <c r="AV85"/>
      <c r="AW85"/>
      <c r="AX85"/>
      <c r="AY85"/>
      <c r="AZ85"/>
      <c r="BA85"/>
      <c r="BB85" s="14"/>
    </row>
    <row r="86" spans="7:54" x14ac:dyDescent="0.2">
      <c r="G86" s="13"/>
      <c r="H86"/>
      <c r="I86"/>
      <c r="J86"/>
      <c r="K86"/>
      <c r="L86"/>
      <c r="M86"/>
      <c r="N86"/>
      <c r="O86"/>
      <c r="P86"/>
      <c r="Q86"/>
      <c r="R86"/>
      <c r="S86"/>
      <c r="T86"/>
      <c r="U86"/>
      <c r="V86"/>
      <c r="W86"/>
      <c r="X86"/>
      <c r="Y86"/>
      <c r="Z86"/>
      <c r="AA86"/>
      <c r="AB86"/>
      <c r="AC86"/>
      <c r="AD86"/>
      <c r="AE86"/>
      <c r="AF86"/>
      <c r="AG86"/>
      <c r="AH86"/>
      <c r="AI86"/>
      <c r="AJ86"/>
      <c r="AK86"/>
      <c r="AL86"/>
      <c r="AM86"/>
      <c r="AN86"/>
      <c r="AO86"/>
      <c r="AP86"/>
      <c r="AQ86"/>
      <c r="AR86"/>
      <c r="AS86"/>
      <c r="AT86"/>
      <c r="AU86"/>
      <c r="AV86"/>
      <c r="AW86"/>
      <c r="AX86"/>
      <c r="AY86"/>
      <c r="AZ86"/>
      <c r="BA86"/>
      <c r="BB86" s="14"/>
    </row>
    <row r="87" spans="7:54" x14ac:dyDescent="0.2">
      <c r="G87" s="13"/>
      <c r="H87"/>
      <c r="I87"/>
      <c r="J87"/>
      <c r="K87"/>
      <c r="L87"/>
      <c r="M87"/>
      <c r="N87"/>
      <c r="O87"/>
      <c r="P87"/>
      <c r="Q87"/>
      <c r="R87"/>
      <c r="S87"/>
      <c r="T87"/>
      <c r="U87"/>
      <c r="V87"/>
      <c r="W87"/>
      <c r="X87"/>
      <c r="Y87"/>
      <c r="Z87"/>
      <c r="AA87"/>
      <c r="AB87"/>
      <c r="AC87"/>
      <c r="AD87"/>
      <c r="AE87"/>
      <c r="AF87"/>
      <c r="AG87"/>
      <c r="AH87"/>
      <c r="AI87"/>
      <c r="AJ87"/>
      <c r="AK87"/>
      <c r="AL87"/>
      <c r="AM87"/>
      <c r="AN87"/>
      <c r="AO87"/>
      <c r="AP87"/>
      <c r="AQ87"/>
      <c r="AR87"/>
      <c r="AS87"/>
      <c r="AT87"/>
      <c r="AU87"/>
      <c r="AV87"/>
      <c r="AW87"/>
      <c r="AX87"/>
      <c r="AY87"/>
      <c r="AZ87"/>
      <c r="BA87"/>
      <c r="BB87" s="14"/>
    </row>
    <row r="88" spans="7:54" x14ac:dyDescent="0.2">
      <c r="G88" s="13"/>
      <c r="H88"/>
      <c r="I88"/>
      <c r="J88"/>
      <c r="K88"/>
      <c r="L88"/>
      <c r="M88"/>
      <c r="N88"/>
      <c r="O88"/>
      <c r="P88"/>
      <c r="Q88"/>
      <c r="R88"/>
      <c r="S88"/>
      <c r="T88"/>
      <c r="U88"/>
      <c r="V88"/>
      <c r="W88"/>
      <c r="X88"/>
      <c r="Y88"/>
      <c r="Z88"/>
      <c r="AA88"/>
      <c r="AB88"/>
      <c r="AC88"/>
      <c r="AD88"/>
      <c r="AE88"/>
      <c r="AF88"/>
      <c r="AG88"/>
      <c r="AH88"/>
      <c r="AI88"/>
      <c r="AJ88"/>
      <c r="AK88"/>
      <c r="AL88"/>
      <c r="AM88"/>
      <c r="AN88"/>
      <c r="AO88"/>
      <c r="AP88"/>
      <c r="AQ88"/>
      <c r="AR88"/>
      <c r="AS88"/>
      <c r="AT88"/>
      <c r="AU88"/>
      <c r="AV88"/>
      <c r="AW88"/>
      <c r="AX88"/>
      <c r="AY88"/>
      <c r="AZ88"/>
      <c r="BA88"/>
      <c r="BB88" s="14"/>
    </row>
    <row r="89" spans="7:54" x14ac:dyDescent="0.2">
      <c r="G89" s="13"/>
      <c r="H89"/>
      <c r="I89"/>
      <c r="J89"/>
      <c r="K89"/>
      <c r="L89"/>
      <c r="M89"/>
      <c r="N89"/>
      <c r="O89"/>
      <c r="P89"/>
      <c r="Q89"/>
      <c r="R89"/>
      <c r="S89"/>
      <c r="T89"/>
      <c r="U89"/>
      <c r="V89"/>
      <c r="W89"/>
      <c r="X89"/>
      <c r="Y89"/>
      <c r="Z89"/>
      <c r="AA89"/>
      <c r="AB89"/>
      <c r="AC89"/>
      <c r="AD89"/>
      <c r="AE89"/>
      <c r="AF89"/>
      <c r="AG89"/>
      <c r="AH89"/>
      <c r="AI89"/>
      <c r="AJ89"/>
      <c r="AK89"/>
      <c r="AL89"/>
      <c r="AM89"/>
      <c r="AN89"/>
      <c r="AO89"/>
      <c r="AP89"/>
      <c r="AQ89"/>
      <c r="AR89"/>
      <c r="AS89"/>
      <c r="AT89"/>
      <c r="AU89"/>
      <c r="AV89"/>
      <c r="AW89"/>
      <c r="AX89"/>
      <c r="AY89"/>
      <c r="AZ89"/>
      <c r="BA89"/>
      <c r="BB89" s="14"/>
    </row>
    <row r="90" spans="7:54" x14ac:dyDescent="0.2">
      <c r="G90" s="13"/>
      <c r="H90"/>
      <c r="I90"/>
      <c r="J90"/>
      <c r="K90"/>
      <c r="L90"/>
      <c r="M90"/>
      <c r="N90"/>
      <c r="O90"/>
      <c r="P90"/>
      <c r="Q90"/>
      <c r="R90"/>
      <c r="S90"/>
      <c r="T90"/>
      <c r="U90"/>
      <c r="V90"/>
      <c r="W90"/>
      <c r="X90"/>
      <c r="Y90"/>
      <c r="Z90"/>
      <c r="AA90"/>
      <c r="AB90"/>
      <c r="AC90"/>
      <c r="AD90"/>
      <c r="AE90"/>
      <c r="AF90"/>
      <c r="AG90"/>
      <c r="AH90"/>
      <c r="AI90"/>
      <c r="AJ90"/>
      <c r="AK90"/>
      <c r="AL90"/>
      <c r="AM90"/>
      <c r="AN90"/>
      <c r="AO90"/>
      <c r="AP90"/>
      <c r="AQ90"/>
      <c r="AR90"/>
      <c r="AS90"/>
      <c r="AT90"/>
      <c r="AU90"/>
      <c r="AV90"/>
      <c r="AW90"/>
      <c r="AX90"/>
      <c r="AY90"/>
      <c r="AZ90"/>
      <c r="BA90"/>
      <c r="BB90" s="14"/>
    </row>
    <row r="91" spans="7:54" x14ac:dyDescent="0.2">
      <c r="G91" s="13"/>
      <c r="H91"/>
      <c r="I91"/>
      <c r="J91"/>
      <c r="K91"/>
      <c r="L91"/>
      <c r="M91"/>
      <c r="N91"/>
      <c r="O91"/>
      <c r="P91"/>
      <c r="Q91"/>
      <c r="R91"/>
      <c r="S91"/>
      <c r="T91"/>
      <c r="U91"/>
      <c r="V91"/>
      <c r="W91"/>
      <c r="X91"/>
      <c r="Y91"/>
      <c r="Z91"/>
      <c r="AA91"/>
      <c r="AB91"/>
      <c r="AC91"/>
      <c r="AD91"/>
      <c r="AE91"/>
      <c r="AF91"/>
      <c r="AG91"/>
      <c r="AH91"/>
      <c r="AI91"/>
      <c r="AJ91"/>
      <c r="AK91"/>
      <c r="AL91"/>
      <c r="AM91"/>
      <c r="AN91"/>
      <c r="AO91"/>
      <c r="AP91"/>
      <c r="AQ91"/>
      <c r="AR91"/>
      <c r="AS91"/>
      <c r="AT91"/>
      <c r="AU91"/>
      <c r="AV91"/>
      <c r="AW91"/>
      <c r="AX91"/>
      <c r="AY91"/>
      <c r="AZ91"/>
      <c r="BA91"/>
      <c r="BB91" s="14"/>
    </row>
    <row r="92" spans="7:54" x14ac:dyDescent="0.2">
      <c r="G92" s="13"/>
      <c r="H92"/>
      <c r="I92"/>
      <c r="J92"/>
      <c r="K92"/>
      <c r="L92"/>
      <c r="M92"/>
      <c r="N92"/>
      <c r="O92"/>
      <c r="P92"/>
      <c r="Q92"/>
      <c r="R92"/>
      <c r="S92"/>
      <c r="T92"/>
      <c r="U92"/>
      <c r="V92"/>
      <c r="W92"/>
      <c r="X92"/>
      <c r="Y92"/>
      <c r="Z92"/>
      <c r="AA92"/>
      <c r="AB92"/>
      <c r="AC92"/>
      <c r="AD92"/>
      <c r="AE92"/>
      <c r="AF92"/>
      <c r="AG92"/>
      <c r="AH92"/>
      <c r="AI92"/>
      <c r="AJ92"/>
      <c r="AK92"/>
      <c r="AL92"/>
      <c r="AM92"/>
      <c r="AN92"/>
      <c r="AO92"/>
      <c r="AP92"/>
      <c r="AQ92"/>
      <c r="AR92"/>
      <c r="AS92"/>
      <c r="AT92"/>
      <c r="AU92"/>
      <c r="AV92"/>
      <c r="AW92"/>
      <c r="AX92"/>
      <c r="AY92"/>
      <c r="AZ92"/>
      <c r="BA92"/>
      <c r="BB92" s="14"/>
    </row>
    <row r="93" spans="7:54" x14ac:dyDescent="0.2">
      <c r="G93" s="13"/>
      <c r="H93"/>
      <c r="I93"/>
      <c r="J93"/>
      <c r="K93"/>
      <c r="L93"/>
      <c r="M93"/>
      <c r="N93"/>
      <c r="O93"/>
      <c r="P93"/>
      <c r="Q93"/>
      <c r="R93"/>
      <c r="S93"/>
      <c r="T93"/>
      <c r="U93"/>
      <c r="V93"/>
      <c r="W93"/>
      <c r="X93"/>
      <c r="Y93"/>
      <c r="Z93"/>
      <c r="AA93"/>
      <c r="AB93"/>
      <c r="AC93"/>
      <c r="AD93"/>
      <c r="AE93"/>
      <c r="AF93"/>
      <c r="AG93"/>
      <c r="AH93"/>
      <c r="AI93"/>
      <c r="AJ93"/>
      <c r="AK93"/>
      <c r="AL93"/>
      <c r="AM93"/>
      <c r="AN93"/>
      <c r="AO93"/>
      <c r="AP93"/>
      <c r="AQ93"/>
      <c r="AR93"/>
      <c r="AS93"/>
      <c r="AT93"/>
      <c r="AU93"/>
      <c r="AV93"/>
      <c r="AW93"/>
      <c r="AX93"/>
      <c r="AY93"/>
      <c r="AZ93"/>
      <c r="BA93"/>
      <c r="BB93" s="14"/>
    </row>
    <row r="94" spans="7:54" x14ac:dyDescent="0.2">
      <c r="G94" s="13"/>
      <c r="H94"/>
      <c r="I94"/>
      <c r="J94"/>
      <c r="K94"/>
      <c r="L94"/>
      <c r="M94"/>
      <c r="N94"/>
      <c r="O94"/>
      <c r="P94"/>
      <c r="Q94"/>
      <c r="R94"/>
      <c r="S94"/>
      <c r="T94"/>
      <c r="U94"/>
      <c r="V94"/>
      <c r="W94"/>
      <c r="X94"/>
      <c r="Y94"/>
      <c r="Z94"/>
      <c r="AA94"/>
      <c r="AB94"/>
      <c r="AC94"/>
      <c r="AD94"/>
      <c r="AE94"/>
      <c r="AF94"/>
      <c r="AG94"/>
      <c r="AH94"/>
      <c r="AI94"/>
      <c r="AJ94"/>
      <c r="AK94"/>
      <c r="AL94"/>
      <c r="AM94"/>
      <c r="AN94"/>
      <c r="AO94"/>
      <c r="AP94"/>
      <c r="AQ94"/>
      <c r="AR94"/>
      <c r="AS94"/>
      <c r="AT94"/>
      <c r="AU94"/>
      <c r="AV94"/>
      <c r="AW94"/>
      <c r="AX94"/>
      <c r="AY94"/>
      <c r="AZ94"/>
      <c r="BA94"/>
      <c r="BB94" s="14"/>
    </row>
    <row r="95" spans="7:54" x14ac:dyDescent="0.2">
      <c r="G95" s="13"/>
      <c r="H95"/>
      <c r="I95"/>
      <c r="J95"/>
      <c r="K95"/>
      <c r="L95"/>
      <c r="M95"/>
      <c r="N95"/>
      <c r="O95"/>
      <c r="P95"/>
      <c r="Q95"/>
      <c r="R95"/>
      <c r="S95"/>
      <c r="T95"/>
      <c r="U95"/>
      <c r="V95"/>
      <c r="W95"/>
      <c r="X95"/>
      <c r="Y95"/>
      <c r="Z95"/>
      <c r="AA95"/>
      <c r="AB95"/>
      <c r="AC95"/>
      <c r="AD95"/>
      <c r="AE95"/>
      <c r="AF95"/>
      <c r="AG95"/>
      <c r="AH95"/>
      <c r="AI95"/>
      <c r="AJ95"/>
      <c r="AK95"/>
      <c r="AL95"/>
      <c r="AM95"/>
      <c r="AN95"/>
      <c r="AO95"/>
      <c r="AP95"/>
      <c r="AQ95"/>
      <c r="AR95"/>
      <c r="AS95"/>
      <c r="AT95"/>
      <c r="AU95"/>
      <c r="AV95"/>
      <c r="AW95"/>
      <c r="AX95"/>
      <c r="AY95"/>
      <c r="AZ95"/>
      <c r="BA95"/>
      <c r="BB95" s="14"/>
    </row>
    <row r="96" spans="7:54" x14ac:dyDescent="0.2">
      <c r="G96" s="13"/>
      <c r="H96"/>
      <c r="I96"/>
      <c r="J96"/>
      <c r="K96"/>
      <c r="L96"/>
      <c r="M96"/>
      <c r="N96"/>
      <c r="O96"/>
      <c r="P96"/>
      <c r="Q96"/>
      <c r="R96"/>
      <c r="S96"/>
      <c r="T96"/>
      <c r="U96"/>
      <c r="V96"/>
      <c r="W96"/>
      <c r="X96"/>
      <c r="Y96"/>
      <c r="Z96"/>
      <c r="AA96"/>
      <c r="AB96"/>
      <c r="AC96"/>
      <c r="AD96"/>
      <c r="AE96"/>
      <c r="AF96"/>
      <c r="AG96"/>
      <c r="AH96"/>
      <c r="AI96"/>
      <c r="AJ96"/>
      <c r="AK96"/>
      <c r="AL96"/>
      <c r="AM96"/>
      <c r="AN96"/>
      <c r="AO96"/>
      <c r="AP96"/>
      <c r="AQ96"/>
      <c r="AR96"/>
      <c r="AS96"/>
      <c r="AT96"/>
      <c r="AU96"/>
      <c r="AV96"/>
      <c r="AW96"/>
      <c r="AX96"/>
      <c r="AY96"/>
      <c r="AZ96"/>
      <c r="BA96"/>
      <c r="BB96" s="14"/>
    </row>
    <row r="97" spans="7:54" x14ac:dyDescent="0.2">
      <c r="G97" s="13"/>
      <c r="H97"/>
      <c r="I97"/>
      <c r="J97"/>
      <c r="K97"/>
      <c r="L97"/>
      <c r="M97"/>
      <c r="N97"/>
      <c r="O97"/>
      <c r="P97"/>
      <c r="Q97"/>
      <c r="R97"/>
      <c r="S97"/>
      <c r="T97"/>
      <c r="U97"/>
      <c r="V97"/>
      <c r="W97"/>
      <c r="X97"/>
      <c r="Y97"/>
      <c r="Z97"/>
      <c r="AA97"/>
      <c r="AB97"/>
      <c r="AC97"/>
      <c r="AD97"/>
      <c r="AE97"/>
      <c r="AF97"/>
      <c r="AG97"/>
      <c r="AH97"/>
      <c r="AI97"/>
      <c r="AJ97"/>
      <c r="AK97"/>
      <c r="AL97"/>
      <c r="AM97"/>
      <c r="AN97"/>
      <c r="AO97"/>
      <c r="AP97"/>
      <c r="AQ97"/>
      <c r="AR97"/>
      <c r="AS97"/>
      <c r="AT97"/>
      <c r="AU97"/>
      <c r="AV97"/>
      <c r="AW97"/>
      <c r="AX97"/>
      <c r="AY97"/>
      <c r="AZ97"/>
      <c r="BA97"/>
      <c r="BB97" s="14"/>
    </row>
    <row r="98" spans="7:54" x14ac:dyDescent="0.2">
      <c r="G98" s="13"/>
      <c r="H98"/>
      <c r="I98"/>
      <c r="J98"/>
      <c r="K98"/>
      <c r="L98"/>
      <c r="M98"/>
      <c r="N98"/>
      <c r="O98"/>
      <c r="P98"/>
      <c r="Q98"/>
      <c r="R98"/>
      <c r="S98"/>
      <c r="T98"/>
      <c r="U98"/>
      <c r="V98"/>
      <c r="W98"/>
      <c r="X98"/>
      <c r="Y98"/>
      <c r="Z98"/>
      <c r="AA98"/>
      <c r="AB98"/>
      <c r="AC98"/>
      <c r="AD98"/>
      <c r="AE98"/>
      <c r="AF98"/>
      <c r="AG98"/>
      <c r="AH98"/>
      <c r="AI98"/>
      <c r="AJ98"/>
      <c r="AK98"/>
      <c r="AL98"/>
      <c r="AM98"/>
      <c r="AN98"/>
      <c r="AO98"/>
      <c r="AP98"/>
      <c r="AQ98"/>
      <c r="AR98"/>
      <c r="AS98"/>
      <c r="AT98"/>
      <c r="AU98"/>
      <c r="AV98"/>
      <c r="AW98"/>
      <c r="AX98"/>
      <c r="AY98"/>
      <c r="AZ98"/>
      <c r="BA98"/>
      <c r="BB98" s="14"/>
    </row>
    <row r="99" spans="7:54" x14ac:dyDescent="0.2">
      <c r="G99" s="13"/>
      <c r="H99"/>
      <c r="I99"/>
      <c r="J99"/>
      <c r="K99"/>
      <c r="L99"/>
      <c r="M99"/>
      <c r="N99"/>
      <c r="O99"/>
      <c r="P99"/>
      <c r="Q99"/>
      <c r="R99"/>
      <c r="S99"/>
      <c r="T99"/>
      <c r="U99"/>
      <c r="V99"/>
      <c r="W99"/>
      <c r="X99"/>
      <c r="Y99"/>
      <c r="Z99"/>
      <c r="AA99"/>
      <c r="AB99"/>
      <c r="AC99"/>
      <c r="AD99"/>
      <c r="AE99"/>
      <c r="AF99"/>
      <c r="AG99"/>
      <c r="AH99"/>
      <c r="AI99"/>
      <c r="AJ99"/>
      <c r="AK99"/>
      <c r="AL99"/>
      <c r="AM99"/>
      <c r="AN99"/>
      <c r="AO99"/>
      <c r="AP99"/>
      <c r="AQ99"/>
      <c r="AR99"/>
      <c r="AS99"/>
      <c r="AT99"/>
      <c r="AU99"/>
      <c r="AV99"/>
      <c r="AW99"/>
      <c r="AX99"/>
      <c r="AY99"/>
      <c r="AZ99"/>
      <c r="BA99"/>
      <c r="BB99" s="14"/>
    </row>
    <row r="100" spans="7:54" x14ac:dyDescent="0.2">
      <c r="G100" s="13"/>
      <c r="H100"/>
      <c r="I100"/>
      <c r="J100"/>
      <c r="K100"/>
      <c r="L100"/>
      <c r="M100"/>
      <c r="N100"/>
      <c r="O100"/>
      <c r="P100"/>
      <c r="Q100"/>
      <c r="R100"/>
      <c r="S100"/>
      <c r="T100"/>
      <c r="U100"/>
      <c r="V100"/>
      <c r="W100"/>
      <c r="X100"/>
      <c r="Y100"/>
      <c r="Z100"/>
      <c r="AA100"/>
      <c r="AB100"/>
      <c r="AC100"/>
      <c r="AD100"/>
      <c r="AE100"/>
      <c r="AF100"/>
      <c r="AG100"/>
      <c r="AH100"/>
      <c r="AI100"/>
      <c r="AJ100"/>
      <c r="AK100"/>
      <c r="AL100"/>
      <c r="AM100"/>
      <c r="AN100"/>
      <c r="AO100"/>
      <c r="AP100"/>
      <c r="AQ100"/>
      <c r="AR100"/>
      <c r="AS100"/>
      <c r="AT100"/>
      <c r="AU100"/>
      <c r="AV100"/>
      <c r="AW100"/>
      <c r="AX100"/>
      <c r="AY100"/>
      <c r="AZ100"/>
      <c r="BA100"/>
      <c r="BB100" s="14"/>
    </row>
    <row r="101" spans="7:54" x14ac:dyDescent="0.2">
      <c r="G101" s="13"/>
      <c r="H101"/>
      <c r="I101"/>
      <c r="J101"/>
      <c r="K101"/>
      <c r="L101"/>
      <c r="M101"/>
      <c r="N101"/>
      <c r="O101"/>
      <c r="P101"/>
      <c r="Q101"/>
      <c r="R101"/>
      <c r="S101"/>
      <c r="T101"/>
      <c r="U101"/>
      <c r="V101"/>
      <c r="W101"/>
      <c r="X101"/>
      <c r="Y101"/>
      <c r="Z101"/>
      <c r="AA101"/>
      <c r="AB101"/>
      <c r="AC101"/>
      <c r="AD101"/>
      <c r="AE101"/>
      <c r="AF101"/>
      <c r="AG101"/>
      <c r="AH101"/>
      <c r="AI101"/>
      <c r="AJ101"/>
      <c r="AK101"/>
      <c r="AL101"/>
      <c r="AM101"/>
      <c r="AN101"/>
      <c r="AO101"/>
      <c r="AP101"/>
      <c r="AQ101"/>
      <c r="AR101"/>
      <c r="AS101"/>
      <c r="AT101"/>
      <c r="AU101"/>
      <c r="AV101"/>
      <c r="AW101"/>
      <c r="AX101"/>
      <c r="AY101"/>
      <c r="AZ101"/>
      <c r="BA101"/>
      <c r="BB101" s="14"/>
    </row>
    <row r="102" spans="7:54" x14ac:dyDescent="0.2">
      <c r="G102" s="13"/>
      <c r="H102"/>
      <c r="I102"/>
      <c r="J102"/>
      <c r="K102"/>
      <c r="L102"/>
      <c r="M102"/>
      <c r="N102"/>
      <c r="O102"/>
      <c r="P102"/>
      <c r="Q102"/>
      <c r="R102"/>
      <c r="S102"/>
      <c r="T102"/>
      <c r="U102"/>
      <c r="V102"/>
      <c r="W102"/>
      <c r="X102"/>
      <c r="Y102"/>
      <c r="Z102"/>
      <c r="AA102"/>
      <c r="AB102"/>
      <c r="AC102"/>
      <c r="AD102"/>
      <c r="AE102"/>
      <c r="AF102"/>
      <c r="AG102"/>
      <c r="AH102"/>
      <c r="AI102"/>
      <c r="AJ102"/>
      <c r="AK102"/>
      <c r="AL102"/>
      <c r="AM102"/>
      <c r="AN102"/>
      <c r="AO102"/>
      <c r="AP102"/>
      <c r="AQ102"/>
      <c r="AR102"/>
      <c r="AS102"/>
      <c r="AT102"/>
      <c r="AU102"/>
      <c r="AV102"/>
      <c r="AW102"/>
      <c r="AX102"/>
      <c r="AY102"/>
      <c r="AZ102"/>
      <c r="BA102"/>
      <c r="BB102" s="14"/>
    </row>
    <row r="103" spans="7:54" x14ac:dyDescent="0.2">
      <c r="G103" s="13"/>
      <c r="H103"/>
      <c r="I103"/>
      <c r="J103"/>
      <c r="K103"/>
      <c r="L103"/>
      <c r="M103"/>
      <c r="N103"/>
      <c r="O103"/>
      <c r="P103"/>
      <c r="Q103"/>
      <c r="R103"/>
      <c r="S103"/>
      <c r="T103"/>
      <c r="U103"/>
      <c r="V103"/>
      <c r="W103"/>
      <c r="X103"/>
      <c r="Y103"/>
      <c r="Z103"/>
      <c r="AA103"/>
      <c r="AB103"/>
      <c r="AC103"/>
      <c r="AD103"/>
      <c r="AE103"/>
      <c r="AF103"/>
      <c r="AG103"/>
      <c r="AH103"/>
      <c r="AI103"/>
      <c r="AJ103"/>
      <c r="AK103"/>
      <c r="AL103"/>
      <c r="AM103"/>
      <c r="AN103"/>
      <c r="AO103"/>
      <c r="AP103"/>
      <c r="AQ103"/>
      <c r="AR103"/>
      <c r="AS103"/>
      <c r="AT103"/>
      <c r="AU103"/>
      <c r="AV103"/>
      <c r="AW103"/>
      <c r="AX103"/>
      <c r="AY103"/>
      <c r="AZ103"/>
      <c r="BA103"/>
      <c r="BB103" s="14"/>
    </row>
    <row r="104" spans="7:54" x14ac:dyDescent="0.2">
      <c r="G104" s="13"/>
      <c r="H104"/>
      <c r="I104"/>
      <c r="J104"/>
      <c r="K104"/>
      <c r="L104"/>
      <c r="M104"/>
      <c r="N104"/>
      <c r="O104"/>
      <c r="P104"/>
      <c r="Q104"/>
      <c r="R104"/>
      <c r="S104"/>
      <c r="T104"/>
      <c r="U104"/>
      <c r="V104"/>
      <c r="W104"/>
      <c r="X104"/>
      <c r="Y104"/>
      <c r="Z104"/>
      <c r="AA104"/>
      <c r="AB104"/>
      <c r="AC104"/>
      <c r="AD104"/>
      <c r="AE104"/>
      <c r="AF104"/>
      <c r="AG104"/>
      <c r="AH104"/>
      <c r="AI104"/>
      <c r="AJ104"/>
      <c r="AK104"/>
      <c r="AL104"/>
      <c r="AM104"/>
      <c r="AN104"/>
      <c r="AO104"/>
      <c r="AP104"/>
      <c r="AQ104"/>
      <c r="AR104"/>
      <c r="AS104"/>
      <c r="AT104"/>
      <c r="AU104"/>
      <c r="AV104"/>
      <c r="AW104"/>
      <c r="AX104"/>
      <c r="AY104"/>
      <c r="AZ104"/>
      <c r="BA104"/>
      <c r="BB104" s="14"/>
    </row>
    <row r="105" spans="7:54" x14ac:dyDescent="0.2">
      <c r="G105" s="13"/>
      <c r="H105"/>
      <c r="I105"/>
      <c r="J105"/>
      <c r="K105"/>
      <c r="L105"/>
      <c r="M105"/>
      <c r="N105"/>
      <c r="O105"/>
      <c r="P105"/>
      <c r="Q105"/>
      <c r="R105"/>
      <c r="S105"/>
      <c r="T105"/>
      <c r="U105"/>
      <c r="V105"/>
      <c r="W105"/>
      <c r="X105"/>
      <c r="Y105"/>
      <c r="Z105"/>
      <c r="AA105"/>
      <c r="AB105"/>
      <c r="AC105"/>
      <c r="AD105"/>
      <c r="AE105"/>
      <c r="AF105"/>
      <c r="AG105"/>
      <c r="AH105"/>
      <c r="AI105"/>
      <c r="AJ105"/>
      <c r="AK105"/>
      <c r="AL105"/>
      <c r="AM105"/>
      <c r="AN105"/>
      <c r="AO105"/>
      <c r="AP105"/>
      <c r="AQ105"/>
      <c r="AR105"/>
      <c r="AS105"/>
      <c r="AT105"/>
      <c r="AU105"/>
      <c r="AV105"/>
      <c r="AW105"/>
      <c r="AX105"/>
      <c r="AY105"/>
      <c r="AZ105"/>
      <c r="BA105"/>
      <c r="BB105" s="14"/>
    </row>
    <row r="106" spans="7:54" x14ac:dyDescent="0.2">
      <c r="G106" s="13"/>
      <c r="H106"/>
      <c r="I106"/>
      <c r="J106"/>
      <c r="K106"/>
      <c r="L106"/>
      <c r="M106"/>
      <c r="N106"/>
      <c r="O106"/>
      <c r="P106"/>
      <c r="Q106"/>
      <c r="R106"/>
      <c r="S106"/>
      <c r="T106"/>
      <c r="U106"/>
      <c r="V106"/>
      <c r="W106"/>
      <c r="X106"/>
      <c r="Y106"/>
      <c r="Z106"/>
      <c r="AA106"/>
      <c r="AB106"/>
      <c r="AC106"/>
      <c r="AD106"/>
      <c r="AE106"/>
      <c r="AF106"/>
      <c r="AG106"/>
      <c r="AH106"/>
      <c r="AI106"/>
      <c r="AJ106"/>
      <c r="AK106"/>
      <c r="AL106"/>
      <c r="AM106"/>
      <c r="AN106"/>
      <c r="AO106"/>
      <c r="AP106"/>
      <c r="AQ106"/>
      <c r="AR106"/>
      <c r="AS106"/>
      <c r="AT106"/>
      <c r="AU106"/>
      <c r="AV106"/>
      <c r="AW106"/>
      <c r="AX106"/>
      <c r="AY106"/>
      <c r="AZ106"/>
      <c r="BA106"/>
      <c r="BB106" s="14"/>
    </row>
    <row r="107" spans="7:54" x14ac:dyDescent="0.2">
      <c r="G107" s="13"/>
      <c r="H107"/>
      <c r="I107"/>
      <c r="J107"/>
      <c r="K107"/>
      <c r="L107"/>
      <c r="M107"/>
      <c r="N107"/>
      <c r="O107"/>
      <c r="P107"/>
      <c r="Q107"/>
      <c r="R107"/>
      <c r="S107"/>
      <c r="T107"/>
      <c r="U107"/>
      <c r="V107"/>
      <c r="W107"/>
      <c r="X107"/>
      <c r="Y107"/>
      <c r="Z107"/>
      <c r="AA107"/>
      <c r="AB107"/>
      <c r="AC107"/>
      <c r="AD107"/>
      <c r="AE107"/>
      <c r="AF107"/>
      <c r="AG107"/>
      <c r="AH107"/>
      <c r="AI107"/>
      <c r="AJ107"/>
      <c r="AK107"/>
      <c r="AL107"/>
      <c r="AM107"/>
      <c r="AN107"/>
      <c r="AO107"/>
      <c r="AP107"/>
      <c r="AQ107"/>
      <c r="AR107"/>
      <c r="AS107"/>
      <c r="AT107"/>
      <c r="AU107"/>
      <c r="AV107"/>
      <c r="AW107"/>
      <c r="AX107"/>
      <c r="AY107"/>
      <c r="AZ107"/>
      <c r="BA107"/>
      <c r="BB107" s="14"/>
    </row>
    <row r="108" spans="7:54" x14ac:dyDescent="0.2">
      <c r="G108" s="13"/>
      <c r="H108"/>
      <c r="I108"/>
      <c r="J108"/>
      <c r="K108"/>
      <c r="L108"/>
      <c r="M108"/>
      <c r="N108"/>
      <c r="O108"/>
      <c r="P108"/>
      <c r="Q108"/>
      <c r="R108"/>
      <c r="S108"/>
      <c r="T108"/>
      <c r="U108"/>
      <c r="V108"/>
      <c r="W108"/>
      <c r="X108"/>
      <c r="Y108"/>
      <c r="Z108"/>
      <c r="AA108"/>
      <c r="AB108"/>
      <c r="AC108"/>
      <c r="AD108"/>
      <c r="AE108"/>
      <c r="AF108"/>
      <c r="AG108"/>
      <c r="AH108"/>
      <c r="AI108"/>
      <c r="AJ108"/>
      <c r="AK108"/>
      <c r="AL108"/>
      <c r="AM108"/>
      <c r="AN108"/>
      <c r="AO108"/>
      <c r="AP108"/>
      <c r="AQ108"/>
      <c r="AR108"/>
      <c r="AS108"/>
      <c r="AT108"/>
      <c r="AU108"/>
      <c r="AV108"/>
      <c r="AW108"/>
      <c r="AX108"/>
      <c r="AY108"/>
      <c r="AZ108"/>
      <c r="BA108"/>
      <c r="BB108" s="14"/>
    </row>
    <row r="109" spans="7:54" ht="16" thickBot="1" x14ac:dyDescent="0.25">
      <c r="G109" s="15"/>
      <c r="H109" s="16"/>
      <c r="I109" s="16"/>
      <c r="J109" s="16"/>
      <c r="K109" s="16"/>
      <c r="L109" s="16"/>
      <c r="M109" s="16"/>
      <c r="N109" s="16"/>
      <c r="O109" s="16"/>
      <c r="P109" s="16"/>
      <c r="Q109" s="16"/>
      <c r="R109" s="16"/>
      <c r="S109" s="16"/>
      <c r="T109" s="16"/>
      <c r="U109" s="16"/>
      <c r="V109" s="16"/>
      <c r="W109" s="16"/>
      <c r="X109" s="16"/>
      <c r="Y109" s="16"/>
      <c r="Z109" s="16"/>
      <c r="AA109" s="16"/>
      <c r="AB109" s="16"/>
      <c r="AC109" s="16"/>
      <c r="AD109" s="16"/>
      <c r="AE109" s="16"/>
      <c r="AF109" s="16"/>
      <c r="AG109" s="16"/>
      <c r="AH109" s="16"/>
      <c r="AI109" s="16"/>
      <c r="AJ109" s="16"/>
      <c r="AK109" s="16"/>
      <c r="AL109" s="16"/>
      <c r="AM109" s="16"/>
      <c r="AN109" s="16"/>
      <c r="AO109" s="16"/>
      <c r="AP109" s="16"/>
      <c r="AQ109" s="16"/>
      <c r="AR109" s="16"/>
      <c r="AS109" s="16"/>
      <c r="AT109" s="16"/>
      <c r="AU109" s="16"/>
      <c r="AV109" s="16"/>
      <c r="AW109" s="16"/>
      <c r="AX109" s="16"/>
      <c r="AY109" s="16"/>
      <c r="AZ109" s="16"/>
      <c r="BA109" s="16"/>
      <c r="BB109" s="17"/>
    </row>
  </sheetData>
  <conditionalFormatting sqref="B20:B49">
    <cfRule type="expression" dxfId="14" priority="2">
      <formula>A20=""</formula>
    </cfRule>
  </conditionalFormatting>
  <conditionalFormatting sqref="C20:C49">
    <cfRule type="expression" dxfId="13" priority="1">
      <formula>A20=""</formula>
    </cfRule>
  </conditionalFormatting>
  <hyperlinks>
    <hyperlink ref="G21" r:id="rId1" xr:uid="{C8E60E78-46B5-4E2E-A379-0C806E183070}"/>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3ED953-AF08-43EF-9881-0B9B5BDB7205}">
  <sheetPr>
    <tabColor theme="9" tint="0.39997558519241921"/>
  </sheetPr>
  <dimension ref="A1:BB115"/>
  <sheetViews>
    <sheetView topLeftCell="A3" workbookViewId="0">
      <selection activeCell="D11" sqref="D11"/>
    </sheetView>
  </sheetViews>
  <sheetFormatPr baseColWidth="10" defaultColWidth="9.1640625" defaultRowHeight="15" x14ac:dyDescent="0.2"/>
  <cols>
    <col min="1" max="1" width="28.5" style="5" customWidth="1"/>
    <col min="2" max="2" width="35.1640625" style="5" customWidth="1"/>
    <col min="3" max="3" width="30.6640625" style="5" customWidth="1"/>
    <col min="4" max="4" width="29.1640625" style="5" customWidth="1"/>
    <col min="5" max="16384" width="9.1640625" style="5"/>
  </cols>
  <sheetData>
    <row r="1" spans="1:9" ht="21" thickBot="1" x14ac:dyDescent="0.3">
      <c r="A1" s="96" t="s">
        <v>223</v>
      </c>
    </row>
    <row r="2" spans="1:9" ht="16" thickTop="1" x14ac:dyDescent="0.2">
      <c r="A2" s="152" t="s">
        <v>245</v>
      </c>
      <c r="B2" s="152"/>
      <c r="C2" s="152"/>
      <c r="D2" s="152"/>
      <c r="E2" s="152"/>
      <c r="F2" s="152"/>
    </row>
    <row r="3" spans="1:9" x14ac:dyDescent="0.2">
      <c r="A3" s="5" t="s">
        <v>205</v>
      </c>
    </row>
    <row r="4" spans="1:9" x14ac:dyDescent="0.2">
      <c r="A4" s="153" t="s">
        <v>265</v>
      </c>
      <c r="B4" s="152"/>
      <c r="C4" s="152"/>
      <c r="D4" s="152"/>
      <c r="E4" s="152"/>
      <c r="F4" s="152"/>
      <c r="G4" s="152"/>
      <c r="H4" s="152"/>
      <c r="I4" s="152"/>
    </row>
    <row r="5" spans="1:9" ht="16" x14ac:dyDescent="0.2">
      <c r="A5" s="38" t="s">
        <v>205</v>
      </c>
    </row>
    <row r="6" spans="1:9" x14ac:dyDescent="0.2">
      <c r="A6" s="97" t="s">
        <v>246</v>
      </c>
    </row>
    <row r="7" spans="1:9" ht="16" x14ac:dyDescent="0.2">
      <c r="A7" s="116" t="s">
        <v>48</v>
      </c>
      <c r="B7" s="116" t="s">
        <v>275</v>
      </c>
    </row>
    <row r="8" spans="1:9" ht="16" x14ac:dyDescent="0.2">
      <c r="A8" s="35" t="s">
        <v>195</v>
      </c>
      <c r="B8" s="42">
        <f>'Parameter Values'!B53</f>
        <v>0.52</v>
      </c>
    </row>
    <row r="9" spans="1:9" ht="16" x14ac:dyDescent="0.2">
      <c r="A9" s="35" t="s">
        <v>196</v>
      </c>
      <c r="B9" s="42">
        <f>'Parameter Values'!B54</f>
        <v>1.32</v>
      </c>
    </row>
    <row r="10" spans="1:9" ht="16" x14ac:dyDescent="0.2">
      <c r="A10" s="116" t="s">
        <v>278</v>
      </c>
      <c r="B10" s="116" t="s">
        <v>288</v>
      </c>
    </row>
    <row r="11" spans="1:9" ht="16" x14ac:dyDescent="0.2">
      <c r="A11" s="131" t="s">
        <v>279</v>
      </c>
      <c r="B11" s="132" t="s">
        <v>287</v>
      </c>
    </row>
    <row r="12" spans="1:9" ht="16" x14ac:dyDescent="0.2">
      <c r="A12" s="35" t="s">
        <v>280</v>
      </c>
      <c r="B12" s="133">
        <f>'Parameter Values'!B63</f>
        <v>273</v>
      </c>
    </row>
    <row r="13" spans="1:9" ht="16" x14ac:dyDescent="0.2">
      <c r="A13" s="35" t="s">
        <v>281</v>
      </c>
      <c r="B13" s="133">
        <f>'Parameter Values'!B64</f>
        <v>299</v>
      </c>
    </row>
    <row r="14" spans="1:9" ht="16" x14ac:dyDescent="0.2">
      <c r="A14" s="35" t="s">
        <v>282</v>
      </c>
      <c r="B14" s="133">
        <f>'Parameter Values'!B65</f>
        <v>747</v>
      </c>
    </row>
    <row r="15" spans="1:9" ht="16" x14ac:dyDescent="0.2">
      <c r="A15" s="35" t="s">
        <v>283</v>
      </c>
      <c r="B15" s="133">
        <f>'Parameter Values'!B66</f>
        <v>331</v>
      </c>
    </row>
    <row r="16" spans="1:9" ht="16" x14ac:dyDescent="0.2">
      <c r="A16" s="131" t="s">
        <v>284</v>
      </c>
      <c r="B16" s="132" t="s">
        <v>287</v>
      </c>
    </row>
    <row r="17" spans="1:54" ht="16" x14ac:dyDescent="0.2">
      <c r="A17" s="35" t="s">
        <v>280</v>
      </c>
      <c r="B17" s="133">
        <f>'Parameter Values'!B68</f>
        <v>799</v>
      </c>
    </row>
    <row r="18" spans="1:54" ht="16" x14ac:dyDescent="0.2">
      <c r="A18" s="35" t="s">
        <v>281</v>
      </c>
      <c r="B18" s="133">
        <f>'Parameter Values'!B69</f>
        <v>778</v>
      </c>
    </row>
    <row r="19" spans="1:54" ht="16" x14ac:dyDescent="0.2">
      <c r="A19" s="35" t="s">
        <v>282</v>
      </c>
      <c r="B19" s="133">
        <f>'Parameter Values'!B70</f>
        <v>1226</v>
      </c>
    </row>
    <row r="20" spans="1:54" ht="16" x14ac:dyDescent="0.2">
      <c r="A20" s="35" t="s">
        <v>283</v>
      </c>
      <c r="B20" s="133">
        <f>'Parameter Values'!B71</f>
        <v>810</v>
      </c>
    </row>
    <row r="21" spans="1:54" ht="16" x14ac:dyDescent="0.2">
      <c r="A21" s="131" t="s">
        <v>285</v>
      </c>
      <c r="B21" s="132" t="s">
        <v>287</v>
      </c>
    </row>
    <row r="22" spans="1:54" ht="16" x14ac:dyDescent="0.2">
      <c r="A22" s="35" t="s">
        <v>286</v>
      </c>
      <c r="B22" s="42">
        <f>'Parameter Values'!B73</f>
        <v>1.03</v>
      </c>
    </row>
    <row r="23" spans="1:54" ht="16" x14ac:dyDescent="0.2">
      <c r="A23" s="38" t="s">
        <v>205</v>
      </c>
      <c r="B23" s="38"/>
    </row>
    <row r="24" spans="1:54" ht="16" thickBot="1" x14ac:dyDescent="0.25">
      <c r="A24" s="97" t="s">
        <v>249</v>
      </c>
    </row>
    <row r="25" spans="1:54" x14ac:dyDescent="0.2">
      <c r="A25" s="107" t="s">
        <v>4</v>
      </c>
      <c r="B25" s="108" t="s">
        <v>177</v>
      </c>
      <c r="C25" s="108" t="s">
        <v>178</v>
      </c>
      <c r="D25" s="114" t="s">
        <v>10</v>
      </c>
      <c r="G25" s="10" t="s">
        <v>161</v>
      </c>
      <c r="H25" s="11"/>
      <c r="I25" s="11"/>
      <c r="J25" s="11"/>
      <c r="K25" s="11"/>
      <c r="L25" s="11"/>
      <c r="M25" s="11"/>
      <c r="N25" s="11"/>
      <c r="O25" s="11"/>
      <c r="P25" s="11"/>
      <c r="Q25" s="11"/>
      <c r="R25" s="11"/>
      <c r="S25" s="11"/>
      <c r="T25" s="11"/>
      <c r="U25" s="11"/>
      <c r="V25" s="11"/>
      <c r="W25" s="11"/>
      <c r="X25" s="11"/>
      <c r="Y25" s="11"/>
      <c r="Z25" s="11"/>
      <c r="AA25" s="11"/>
      <c r="AB25" s="11"/>
      <c r="AC25" s="11"/>
      <c r="AD25" s="11"/>
      <c r="AE25" s="11"/>
      <c r="AF25" s="11"/>
      <c r="AG25" s="11"/>
      <c r="AH25" s="11"/>
      <c r="AI25" s="11"/>
      <c r="AJ25" s="11"/>
      <c r="AK25" s="11"/>
      <c r="AL25" s="11"/>
      <c r="AM25" s="11"/>
      <c r="AN25" s="11"/>
      <c r="AO25" s="11"/>
      <c r="AP25" s="11"/>
      <c r="AQ25" s="11"/>
      <c r="AR25" s="11"/>
      <c r="AS25" s="11"/>
      <c r="AT25" s="11"/>
      <c r="AU25" s="11"/>
      <c r="AV25" s="11"/>
      <c r="AW25" s="11"/>
      <c r="AX25" s="11"/>
      <c r="AY25" s="11"/>
      <c r="AZ25" s="11"/>
      <c r="BA25" s="11"/>
      <c r="BB25" s="12"/>
    </row>
    <row r="26" spans="1:54" x14ac:dyDescent="0.2">
      <c r="A26" s="6">
        <f>'Project Information'!$B$9</f>
        <v>2028</v>
      </c>
      <c r="B26" s="22">
        <v>0</v>
      </c>
      <c r="C26" s="22">
        <v>0</v>
      </c>
      <c r="D26" s="26">
        <f>B26-C26</f>
        <v>0</v>
      </c>
      <c r="G26" s="13"/>
      <c r="H26"/>
      <c r="I26"/>
      <c r="J26"/>
      <c r="K26"/>
      <c r="L26"/>
      <c r="M26"/>
      <c r="N26"/>
      <c r="O26"/>
      <c r="P26"/>
      <c r="Q26"/>
      <c r="R26"/>
      <c r="S26"/>
      <c r="T26"/>
      <c r="U26"/>
      <c r="V26"/>
      <c r="W26"/>
      <c r="X26"/>
      <c r="Y26"/>
      <c r="Z26"/>
      <c r="AA26"/>
      <c r="AB26"/>
      <c r="AC26"/>
      <c r="AD26"/>
      <c r="AE26"/>
      <c r="AF26"/>
      <c r="AG26"/>
      <c r="AH26"/>
      <c r="AI26"/>
      <c r="AJ26"/>
      <c r="AK26"/>
      <c r="AL26"/>
      <c r="AM26"/>
      <c r="AN26"/>
      <c r="AO26"/>
      <c r="AP26"/>
      <c r="AQ26"/>
      <c r="AR26"/>
      <c r="AS26"/>
      <c r="AT26"/>
      <c r="AU26"/>
      <c r="AV26"/>
      <c r="AW26"/>
      <c r="AX26"/>
      <c r="AY26"/>
      <c r="AZ26"/>
      <c r="BA26"/>
      <c r="BB26" s="14"/>
    </row>
    <row r="27" spans="1:54" x14ac:dyDescent="0.2">
      <c r="A27" s="1">
        <f>IF(A26&lt;'Project Information'!B$11,A26+1,"")</f>
        <v>2029</v>
      </c>
      <c r="B27" s="22">
        <v>0</v>
      </c>
      <c r="C27" s="22">
        <v>0</v>
      </c>
      <c r="D27" s="8">
        <f t="shared" ref="D27:D55" si="0">B27-C27</f>
        <v>0</v>
      </c>
      <c r="G27" s="13"/>
      <c r="H27"/>
      <c r="I27"/>
      <c r="J27"/>
      <c r="K27"/>
      <c r="L27"/>
      <c r="M27"/>
      <c r="N27"/>
      <c r="O27"/>
      <c r="P27"/>
      <c r="Q27"/>
      <c r="R27"/>
      <c r="S27"/>
      <c r="T27"/>
      <c r="U27"/>
      <c r="V27"/>
      <c r="W27"/>
      <c r="X27"/>
      <c r="Y27"/>
      <c r="Z27"/>
      <c r="AA27"/>
      <c r="AB27"/>
      <c r="AC27"/>
      <c r="AD27"/>
      <c r="AE27"/>
      <c r="AF27"/>
      <c r="AG27"/>
      <c r="AH27"/>
      <c r="AI27"/>
      <c r="AJ27"/>
      <c r="AK27"/>
      <c r="AL27"/>
      <c r="AM27"/>
      <c r="AN27"/>
      <c r="AO27"/>
      <c r="AP27"/>
      <c r="AQ27"/>
      <c r="AR27"/>
      <c r="AS27"/>
      <c r="AT27"/>
      <c r="AU27"/>
      <c r="AV27"/>
      <c r="AW27"/>
      <c r="AX27"/>
      <c r="AY27"/>
      <c r="AZ27"/>
      <c r="BA27"/>
      <c r="BB27" s="14"/>
    </row>
    <row r="28" spans="1:54" x14ac:dyDescent="0.2">
      <c r="A28" s="1">
        <f>IF(A27&lt;'Project Information'!B$11,A27+1,"")</f>
        <v>2030</v>
      </c>
      <c r="B28" s="22">
        <v>0</v>
      </c>
      <c r="C28" s="22">
        <v>0</v>
      </c>
      <c r="D28" s="8">
        <f t="shared" si="0"/>
        <v>0</v>
      </c>
      <c r="G28" s="13"/>
      <c r="H28"/>
      <c r="I28"/>
      <c r="J28"/>
      <c r="K28"/>
      <c r="L28"/>
      <c r="M28"/>
      <c r="N28"/>
      <c r="O28"/>
      <c r="P28"/>
      <c r="Q28"/>
      <c r="R28"/>
      <c r="S28"/>
      <c r="T28"/>
      <c r="U28"/>
      <c r="V28"/>
      <c r="W28"/>
      <c r="X28"/>
      <c r="Y28"/>
      <c r="Z28"/>
      <c r="AA28"/>
      <c r="AB28"/>
      <c r="AC28"/>
      <c r="AD28"/>
      <c r="AE28"/>
      <c r="AF28"/>
      <c r="AG28"/>
      <c r="AH28"/>
      <c r="AI28"/>
      <c r="AJ28"/>
      <c r="AK28"/>
      <c r="AL28"/>
      <c r="AM28"/>
      <c r="AN28"/>
      <c r="AO28"/>
      <c r="AP28"/>
      <c r="AQ28"/>
      <c r="AR28"/>
      <c r="AS28"/>
      <c r="AT28"/>
      <c r="AU28"/>
      <c r="AV28"/>
      <c r="AW28"/>
      <c r="AX28"/>
      <c r="AY28"/>
      <c r="AZ28"/>
      <c r="BA28"/>
      <c r="BB28" s="14"/>
    </row>
    <row r="29" spans="1:54" x14ac:dyDescent="0.2">
      <c r="A29" s="1">
        <f>IF(A28&lt;'Project Information'!B$11,A28+1,"")</f>
        <v>2031</v>
      </c>
      <c r="B29" s="22">
        <v>0</v>
      </c>
      <c r="C29" s="22">
        <v>0</v>
      </c>
      <c r="D29" s="8">
        <f t="shared" si="0"/>
        <v>0</v>
      </c>
      <c r="G29" s="13"/>
      <c r="H29"/>
      <c r="I29"/>
      <c r="J29"/>
      <c r="K29"/>
      <c r="L29"/>
      <c r="M29"/>
      <c r="N29"/>
      <c r="O29"/>
      <c r="P29"/>
      <c r="Q29"/>
      <c r="R29"/>
      <c r="S29"/>
      <c r="T29"/>
      <c r="U29"/>
      <c r="V29"/>
      <c r="W29"/>
      <c r="X29"/>
      <c r="Y29"/>
      <c r="Z29"/>
      <c r="AA29"/>
      <c r="AB29"/>
      <c r="AC29"/>
      <c r="AD29"/>
      <c r="AE29"/>
      <c r="AF29"/>
      <c r="AG29"/>
      <c r="AH29"/>
      <c r="AI29"/>
      <c r="AJ29"/>
      <c r="AK29"/>
      <c r="AL29"/>
      <c r="AM29"/>
      <c r="AN29"/>
      <c r="AO29"/>
      <c r="AP29"/>
      <c r="AQ29"/>
      <c r="AR29"/>
      <c r="AS29"/>
      <c r="AT29"/>
      <c r="AU29"/>
      <c r="AV29"/>
      <c r="AW29"/>
      <c r="AX29"/>
      <c r="AY29"/>
      <c r="AZ29"/>
      <c r="BA29"/>
      <c r="BB29" s="14"/>
    </row>
    <row r="30" spans="1:54" x14ac:dyDescent="0.2">
      <c r="A30" s="1">
        <f>IF(A29&lt;'Project Information'!B$11,A29+1,"")</f>
        <v>2032</v>
      </c>
      <c r="B30" s="22">
        <v>0</v>
      </c>
      <c r="C30" s="22">
        <v>0</v>
      </c>
      <c r="D30" s="8">
        <f t="shared" si="0"/>
        <v>0</v>
      </c>
      <c r="G30" s="13"/>
      <c r="H30"/>
      <c r="I30"/>
      <c r="J30"/>
      <c r="K30"/>
      <c r="L30"/>
      <c r="M30"/>
      <c r="N30"/>
      <c r="O30"/>
      <c r="P30"/>
      <c r="Q30"/>
      <c r="R30"/>
      <c r="S30"/>
      <c r="T30"/>
      <c r="U30"/>
      <c r="V30"/>
      <c r="W30"/>
      <c r="X30"/>
      <c r="Y30"/>
      <c r="Z30"/>
      <c r="AA30"/>
      <c r="AB30"/>
      <c r="AC30"/>
      <c r="AD30"/>
      <c r="AE30"/>
      <c r="AF30"/>
      <c r="AG30"/>
      <c r="AH30"/>
      <c r="AI30"/>
      <c r="AJ30"/>
      <c r="AK30"/>
      <c r="AL30"/>
      <c r="AM30"/>
      <c r="AN30"/>
      <c r="AO30"/>
      <c r="AP30"/>
      <c r="AQ30"/>
      <c r="AR30"/>
      <c r="AS30"/>
      <c r="AT30"/>
      <c r="AU30"/>
      <c r="AV30"/>
      <c r="AW30"/>
      <c r="AX30"/>
      <c r="AY30"/>
      <c r="AZ30"/>
      <c r="BA30"/>
      <c r="BB30" s="14"/>
    </row>
    <row r="31" spans="1:54" x14ac:dyDescent="0.2">
      <c r="A31" s="1">
        <f>IF(A30&lt;'Project Information'!B$11,A30+1,"")</f>
        <v>2033</v>
      </c>
      <c r="B31" s="22">
        <v>0</v>
      </c>
      <c r="C31" s="22">
        <v>0</v>
      </c>
      <c r="D31" s="8">
        <f t="shared" si="0"/>
        <v>0</v>
      </c>
      <c r="G31" s="13"/>
      <c r="H31"/>
      <c r="I31"/>
      <c r="J31"/>
      <c r="K31"/>
      <c r="L31"/>
      <c r="M31"/>
      <c r="N31"/>
      <c r="O31"/>
      <c r="P31"/>
      <c r="Q31"/>
      <c r="R31"/>
      <c r="S31"/>
      <c r="T31"/>
      <c r="U31"/>
      <c r="V31"/>
      <c r="W31"/>
      <c r="X31"/>
      <c r="Y31"/>
      <c r="Z31"/>
      <c r="AA31"/>
      <c r="AB31"/>
      <c r="AC31"/>
      <c r="AD31"/>
      <c r="AE31"/>
      <c r="AF31"/>
      <c r="AG31"/>
      <c r="AH31"/>
      <c r="AI31"/>
      <c r="AJ31"/>
      <c r="AK31"/>
      <c r="AL31"/>
      <c r="AM31"/>
      <c r="AN31"/>
      <c r="AO31"/>
      <c r="AP31"/>
      <c r="AQ31"/>
      <c r="AR31"/>
      <c r="AS31"/>
      <c r="AT31"/>
      <c r="AU31"/>
      <c r="AV31"/>
      <c r="AW31"/>
      <c r="AX31"/>
      <c r="AY31"/>
      <c r="AZ31"/>
      <c r="BA31"/>
      <c r="BB31" s="14"/>
    </row>
    <row r="32" spans="1:54" x14ac:dyDescent="0.2">
      <c r="A32" s="1">
        <f>IF(A31&lt;'Project Information'!B$11,A31+1,"")</f>
        <v>2034</v>
      </c>
      <c r="B32" s="22">
        <v>0</v>
      </c>
      <c r="C32" s="22">
        <v>0</v>
      </c>
      <c r="D32" s="8">
        <f t="shared" si="0"/>
        <v>0</v>
      </c>
      <c r="G32" s="13"/>
      <c r="H32"/>
      <c r="I32"/>
      <c r="J32"/>
      <c r="K32"/>
      <c r="L32"/>
      <c r="M32"/>
      <c r="N32"/>
      <c r="O32"/>
      <c r="P32"/>
      <c r="Q32"/>
      <c r="R32"/>
      <c r="S32"/>
      <c r="T32"/>
      <c r="U32"/>
      <c r="V32"/>
      <c r="W32"/>
      <c r="X32"/>
      <c r="Y32"/>
      <c r="Z32"/>
      <c r="AA32"/>
      <c r="AB32"/>
      <c r="AC32"/>
      <c r="AD32"/>
      <c r="AE32"/>
      <c r="AF32"/>
      <c r="AG32"/>
      <c r="AH32"/>
      <c r="AI32"/>
      <c r="AJ32"/>
      <c r="AK32"/>
      <c r="AL32"/>
      <c r="AM32"/>
      <c r="AN32"/>
      <c r="AO32"/>
      <c r="AP32"/>
      <c r="AQ32"/>
      <c r="AR32"/>
      <c r="AS32"/>
      <c r="AT32"/>
      <c r="AU32"/>
      <c r="AV32"/>
      <c r="AW32"/>
      <c r="AX32"/>
      <c r="AY32"/>
      <c r="AZ32"/>
      <c r="BA32"/>
      <c r="BB32" s="14"/>
    </row>
    <row r="33" spans="1:54" x14ac:dyDescent="0.2">
      <c r="A33" s="1">
        <f>IF(A32&lt;'Project Information'!B$11,A32+1,"")</f>
        <v>2035</v>
      </c>
      <c r="B33" s="22">
        <v>0</v>
      </c>
      <c r="C33" s="22">
        <v>0</v>
      </c>
      <c r="D33" s="8">
        <f t="shared" si="0"/>
        <v>0</v>
      </c>
      <c r="G33" s="13"/>
      <c r="H33"/>
      <c r="I33"/>
      <c r="J33"/>
      <c r="K33"/>
      <c r="L33"/>
      <c r="M33"/>
      <c r="N33"/>
      <c r="O33"/>
      <c r="P33"/>
      <c r="Q33"/>
      <c r="R33"/>
      <c r="S33"/>
      <c r="T33"/>
      <c r="U33"/>
      <c r="V33"/>
      <c r="W33"/>
      <c r="X33"/>
      <c r="Y33"/>
      <c r="Z33"/>
      <c r="AA33"/>
      <c r="AB33"/>
      <c r="AC33"/>
      <c r="AD33"/>
      <c r="AE33"/>
      <c r="AF33"/>
      <c r="AG33"/>
      <c r="AH33"/>
      <c r="AI33"/>
      <c r="AJ33"/>
      <c r="AK33"/>
      <c r="AL33"/>
      <c r="AM33"/>
      <c r="AN33"/>
      <c r="AO33"/>
      <c r="AP33"/>
      <c r="AQ33"/>
      <c r="AR33"/>
      <c r="AS33"/>
      <c r="AT33"/>
      <c r="AU33"/>
      <c r="AV33"/>
      <c r="AW33"/>
      <c r="AX33"/>
      <c r="AY33"/>
      <c r="AZ33"/>
      <c r="BA33"/>
      <c r="BB33" s="14"/>
    </row>
    <row r="34" spans="1:54" x14ac:dyDescent="0.2">
      <c r="A34" s="1">
        <f>IF(A33&lt;'Project Information'!B$11,A33+1,"")</f>
        <v>2036</v>
      </c>
      <c r="B34" s="22">
        <v>0</v>
      </c>
      <c r="C34" s="22">
        <v>0</v>
      </c>
      <c r="D34" s="8">
        <f t="shared" si="0"/>
        <v>0</v>
      </c>
      <c r="G34" s="13"/>
      <c r="H34"/>
      <c r="I34"/>
      <c r="J34"/>
      <c r="K34"/>
      <c r="L34"/>
      <c r="M34"/>
      <c r="N34"/>
      <c r="O34"/>
      <c r="P34"/>
      <c r="Q34"/>
      <c r="R34"/>
      <c r="S34"/>
      <c r="T34"/>
      <c r="U34"/>
      <c r="V34"/>
      <c r="W34"/>
      <c r="X34"/>
      <c r="Y34"/>
      <c r="Z34"/>
      <c r="AA34"/>
      <c r="AB34"/>
      <c r="AC34"/>
      <c r="AD34"/>
      <c r="AE34"/>
      <c r="AF34"/>
      <c r="AG34"/>
      <c r="AH34"/>
      <c r="AI34"/>
      <c r="AJ34"/>
      <c r="AK34"/>
      <c r="AL34"/>
      <c r="AM34"/>
      <c r="AN34"/>
      <c r="AO34"/>
      <c r="AP34"/>
      <c r="AQ34"/>
      <c r="AR34"/>
      <c r="AS34"/>
      <c r="AT34"/>
      <c r="AU34"/>
      <c r="AV34"/>
      <c r="AW34"/>
      <c r="AX34"/>
      <c r="AY34"/>
      <c r="AZ34"/>
      <c r="BA34"/>
      <c r="BB34" s="14"/>
    </row>
    <row r="35" spans="1:54" x14ac:dyDescent="0.2">
      <c r="A35" s="1">
        <f>IF(A34&lt;'Project Information'!B$11,A34+1,"")</f>
        <v>2037</v>
      </c>
      <c r="B35" s="22">
        <v>0</v>
      </c>
      <c r="C35" s="22">
        <v>0</v>
      </c>
      <c r="D35" s="8">
        <f t="shared" si="0"/>
        <v>0</v>
      </c>
      <c r="G35" s="13"/>
      <c r="H35"/>
      <c r="I35"/>
      <c r="J35"/>
      <c r="K35"/>
      <c r="L35"/>
      <c r="M35"/>
      <c r="N35"/>
      <c r="O35"/>
      <c r="P35"/>
      <c r="Q35"/>
      <c r="R35"/>
      <c r="S35"/>
      <c r="T35"/>
      <c r="U35"/>
      <c r="V35"/>
      <c r="W35"/>
      <c r="X35"/>
      <c r="Y35"/>
      <c r="Z35"/>
      <c r="AA35"/>
      <c r="AB35"/>
      <c r="AC35"/>
      <c r="AD35"/>
      <c r="AE35"/>
      <c r="AF35"/>
      <c r="AG35"/>
      <c r="AH35"/>
      <c r="AI35"/>
      <c r="AJ35"/>
      <c r="AK35"/>
      <c r="AL35"/>
      <c r="AM35"/>
      <c r="AN35"/>
      <c r="AO35"/>
      <c r="AP35"/>
      <c r="AQ35"/>
      <c r="AR35"/>
      <c r="AS35"/>
      <c r="AT35"/>
      <c r="AU35"/>
      <c r="AV35"/>
      <c r="AW35"/>
      <c r="AX35"/>
      <c r="AY35"/>
      <c r="AZ35"/>
      <c r="BA35"/>
      <c r="BB35" s="14"/>
    </row>
    <row r="36" spans="1:54" x14ac:dyDescent="0.2">
      <c r="A36" s="1">
        <f>IF(A35&lt;'Project Information'!B$11,A35+1,"")</f>
        <v>2038</v>
      </c>
      <c r="B36" s="22">
        <v>0</v>
      </c>
      <c r="C36" s="22">
        <v>0</v>
      </c>
      <c r="D36" s="8">
        <f t="shared" si="0"/>
        <v>0</v>
      </c>
      <c r="G36" s="13"/>
      <c r="H36"/>
      <c r="I36"/>
      <c r="J36"/>
      <c r="K36"/>
      <c r="L36"/>
      <c r="M36"/>
      <c r="N36"/>
      <c r="O36"/>
      <c r="P36"/>
      <c r="Q36"/>
      <c r="R36"/>
      <c r="S36"/>
      <c r="T36"/>
      <c r="U36"/>
      <c r="V36"/>
      <c r="W36"/>
      <c r="X36"/>
      <c r="Y36"/>
      <c r="Z36"/>
      <c r="AA36"/>
      <c r="AB36"/>
      <c r="AC36"/>
      <c r="AD36"/>
      <c r="AE36"/>
      <c r="AF36"/>
      <c r="AG36"/>
      <c r="AH36"/>
      <c r="AI36"/>
      <c r="AJ36"/>
      <c r="AK36"/>
      <c r="AL36"/>
      <c r="AM36"/>
      <c r="AN36"/>
      <c r="AO36"/>
      <c r="AP36"/>
      <c r="AQ36"/>
      <c r="AR36"/>
      <c r="AS36"/>
      <c r="AT36"/>
      <c r="AU36"/>
      <c r="AV36"/>
      <c r="AW36"/>
      <c r="AX36"/>
      <c r="AY36"/>
      <c r="AZ36"/>
      <c r="BA36"/>
      <c r="BB36" s="14"/>
    </row>
    <row r="37" spans="1:54" x14ac:dyDescent="0.2">
      <c r="A37" s="1">
        <f>IF(A36&lt;'Project Information'!B$11,A36+1,"")</f>
        <v>2039</v>
      </c>
      <c r="B37" s="22">
        <v>0</v>
      </c>
      <c r="C37" s="22">
        <v>0</v>
      </c>
      <c r="D37" s="8">
        <f t="shared" si="0"/>
        <v>0</v>
      </c>
      <c r="G37" s="13"/>
      <c r="H37"/>
      <c r="I37"/>
      <c r="J37"/>
      <c r="K37"/>
      <c r="L37"/>
      <c r="M37"/>
      <c r="N37"/>
      <c r="O37"/>
      <c r="P37"/>
      <c r="Q37"/>
      <c r="R37"/>
      <c r="S37"/>
      <c r="T37"/>
      <c r="U37"/>
      <c r="V37"/>
      <c r="W37"/>
      <c r="X37"/>
      <c r="Y37"/>
      <c r="Z37"/>
      <c r="AA37"/>
      <c r="AB37"/>
      <c r="AC37"/>
      <c r="AD37"/>
      <c r="AE37"/>
      <c r="AF37"/>
      <c r="AG37"/>
      <c r="AH37"/>
      <c r="AI37"/>
      <c r="AJ37"/>
      <c r="AK37"/>
      <c r="AL37"/>
      <c r="AM37"/>
      <c r="AN37"/>
      <c r="AO37"/>
      <c r="AP37"/>
      <c r="AQ37"/>
      <c r="AR37"/>
      <c r="AS37"/>
      <c r="AT37"/>
      <c r="AU37"/>
      <c r="AV37"/>
      <c r="AW37"/>
      <c r="AX37"/>
      <c r="AY37"/>
      <c r="AZ37"/>
      <c r="BA37"/>
      <c r="BB37" s="14"/>
    </row>
    <row r="38" spans="1:54" x14ac:dyDescent="0.2">
      <c r="A38" s="1">
        <f>IF(A37&lt;'Project Information'!B$11,A37+1,"")</f>
        <v>2040</v>
      </c>
      <c r="B38" s="22">
        <v>0</v>
      </c>
      <c r="C38" s="22">
        <v>0</v>
      </c>
      <c r="D38" s="8">
        <f t="shared" si="0"/>
        <v>0</v>
      </c>
      <c r="G38" s="13"/>
      <c r="H38"/>
      <c r="I38"/>
      <c r="J38"/>
      <c r="K38"/>
      <c r="L38"/>
      <c r="M38"/>
      <c r="N38"/>
      <c r="O38"/>
      <c r="P38"/>
      <c r="Q38"/>
      <c r="R38"/>
      <c r="S38"/>
      <c r="T38"/>
      <c r="U38"/>
      <c r="V38"/>
      <c r="W38"/>
      <c r="X38"/>
      <c r="Y38"/>
      <c r="Z38"/>
      <c r="AA38"/>
      <c r="AB38"/>
      <c r="AC38"/>
      <c r="AD38"/>
      <c r="AE38"/>
      <c r="AF38"/>
      <c r="AG38"/>
      <c r="AH38"/>
      <c r="AI38"/>
      <c r="AJ38"/>
      <c r="AK38"/>
      <c r="AL38"/>
      <c r="AM38"/>
      <c r="AN38"/>
      <c r="AO38"/>
      <c r="AP38"/>
      <c r="AQ38"/>
      <c r="AR38"/>
      <c r="AS38"/>
      <c r="AT38"/>
      <c r="AU38"/>
      <c r="AV38"/>
      <c r="AW38"/>
      <c r="AX38"/>
      <c r="AY38"/>
      <c r="AZ38"/>
      <c r="BA38"/>
      <c r="BB38" s="14"/>
    </row>
    <row r="39" spans="1:54" x14ac:dyDescent="0.2">
      <c r="A39" s="1">
        <f>IF(A38&lt;'Project Information'!B$11,A38+1,"")</f>
        <v>2041</v>
      </c>
      <c r="B39" s="22">
        <v>0</v>
      </c>
      <c r="C39" s="22">
        <v>0</v>
      </c>
      <c r="D39" s="8">
        <f t="shared" si="0"/>
        <v>0</v>
      </c>
      <c r="G39" s="13"/>
      <c r="H39"/>
      <c r="I39"/>
      <c r="J39"/>
      <c r="K39"/>
      <c r="L39"/>
      <c r="M39"/>
      <c r="N39"/>
      <c r="O39"/>
      <c r="P39"/>
      <c r="Q39"/>
      <c r="R39"/>
      <c r="S39"/>
      <c r="T39"/>
      <c r="U39"/>
      <c r="V39"/>
      <c r="W39"/>
      <c r="X39"/>
      <c r="Y39"/>
      <c r="Z39"/>
      <c r="AA39"/>
      <c r="AB39"/>
      <c r="AC39"/>
      <c r="AD39"/>
      <c r="AE39"/>
      <c r="AF39"/>
      <c r="AG39"/>
      <c r="AH39"/>
      <c r="AI39"/>
      <c r="AJ39"/>
      <c r="AK39"/>
      <c r="AL39"/>
      <c r="AM39"/>
      <c r="AN39"/>
      <c r="AO39"/>
      <c r="AP39"/>
      <c r="AQ39"/>
      <c r="AR39"/>
      <c r="AS39"/>
      <c r="AT39"/>
      <c r="AU39"/>
      <c r="AV39"/>
      <c r="AW39"/>
      <c r="AX39"/>
      <c r="AY39"/>
      <c r="AZ39"/>
      <c r="BA39"/>
      <c r="BB39" s="14"/>
    </row>
    <row r="40" spans="1:54" x14ac:dyDescent="0.2">
      <c r="A40" s="1">
        <f>IF(A39&lt;'Project Information'!B$11,A39+1,"")</f>
        <v>2042</v>
      </c>
      <c r="B40" s="22">
        <v>0</v>
      </c>
      <c r="C40" s="22">
        <v>0</v>
      </c>
      <c r="D40" s="8">
        <f t="shared" si="0"/>
        <v>0</v>
      </c>
      <c r="G40" s="13"/>
      <c r="H40"/>
      <c r="I40"/>
      <c r="J40"/>
      <c r="K40"/>
      <c r="L40"/>
      <c r="M40"/>
      <c r="N40"/>
      <c r="O40"/>
      <c r="P40"/>
      <c r="Q40"/>
      <c r="R40"/>
      <c r="S40"/>
      <c r="T40"/>
      <c r="U40"/>
      <c r="V40"/>
      <c r="W40"/>
      <c r="X40"/>
      <c r="Y40"/>
      <c r="Z40"/>
      <c r="AA40"/>
      <c r="AB40"/>
      <c r="AC40"/>
      <c r="AD40"/>
      <c r="AE40"/>
      <c r="AF40"/>
      <c r="AG40"/>
      <c r="AH40"/>
      <c r="AI40"/>
      <c r="AJ40"/>
      <c r="AK40"/>
      <c r="AL40"/>
      <c r="AM40"/>
      <c r="AN40"/>
      <c r="AO40"/>
      <c r="AP40"/>
      <c r="AQ40"/>
      <c r="AR40"/>
      <c r="AS40"/>
      <c r="AT40"/>
      <c r="AU40"/>
      <c r="AV40"/>
      <c r="AW40"/>
      <c r="AX40"/>
      <c r="AY40"/>
      <c r="AZ40"/>
      <c r="BA40"/>
      <c r="BB40" s="14"/>
    </row>
    <row r="41" spans="1:54" x14ac:dyDescent="0.2">
      <c r="A41" s="1">
        <f>IF(A40&lt;'Project Information'!B$11,A40+1,"")</f>
        <v>2043</v>
      </c>
      <c r="B41" s="22">
        <v>0</v>
      </c>
      <c r="C41" s="22">
        <v>0</v>
      </c>
      <c r="D41" s="8">
        <f t="shared" si="0"/>
        <v>0</v>
      </c>
      <c r="G41" s="13"/>
      <c r="H41"/>
      <c r="I41"/>
      <c r="J41"/>
      <c r="K41"/>
      <c r="L41"/>
      <c r="M41"/>
      <c r="N41"/>
      <c r="O41"/>
      <c r="P41"/>
      <c r="Q41"/>
      <c r="R41"/>
      <c r="S41"/>
      <c r="T41"/>
      <c r="U41"/>
      <c r="V41"/>
      <c r="W41"/>
      <c r="X41"/>
      <c r="Y41"/>
      <c r="Z41"/>
      <c r="AA41"/>
      <c r="AB41"/>
      <c r="AC41"/>
      <c r="AD41"/>
      <c r="AE41"/>
      <c r="AF41"/>
      <c r="AG41"/>
      <c r="AH41"/>
      <c r="AI41"/>
      <c r="AJ41"/>
      <c r="AK41"/>
      <c r="AL41"/>
      <c r="AM41"/>
      <c r="AN41"/>
      <c r="AO41"/>
      <c r="AP41"/>
      <c r="AQ41"/>
      <c r="AR41"/>
      <c r="AS41"/>
      <c r="AT41"/>
      <c r="AU41"/>
      <c r="AV41"/>
      <c r="AW41"/>
      <c r="AX41"/>
      <c r="AY41"/>
      <c r="AZ41"/>
      <c r="BA41"/>
      <c r="BB41" s="14"/>
    </row>
    <row r="42" spans="1:54" x14ac:dyDescent="0.2">
      <c r="A42" s="1">
        <f>IF(A41&lt;'Project Information'!B$11,A41+1,"")</f>
        <v>2044</v>
      </c>
      <c r="B42" s="22">
        <v>0</v>
      </c>
      <c r="C42" s="22">
        <v>0</v>
      </c>
      <c r="D42" s="8">
        <f t="shared" si="0"/>
        <v>0</v>
      </c>
      <c r="G42" s="13"/>
      <c r="H42"/>
      <c r="I42"/>
      <c r="J42"/>
      <c r="K42"/>
      <c r="L42"/>
      <c r="M42"/>
      <c r="N42"/>
      <c r="O42"/>
      <c r="P42"/>
      <c r="Q42"/>
      <c r="R42"/>
      <c r="S42"/>
      <c r="T42"/>
      <c r="U42"/>
      <c r="V42"/>
      <c r="W42"/>
      <c r="X42"/>
      <c r="Y42"/>
      <c r="Z42"/>
      <c r="AA42"/>
      <c r="AB42"/>
      <c r="AC42"/>
      <c r="AD42"/>
      <c r="AE42"/>
      <c r="AF42"/>
      <c r="AG42"/>
      <c r="AH42"/>
      <c r="AI42"/>
      <c r="AJ42"/>
      <c r="AK42"/>
      <c r="AL42"/>
      <c r="AM42"/>
      <c r="AN42"/>
      <c r="AO42"/>
      <c r="AP42"/>
      <c r="AQ42"/>
      <c r="AR42"/>
      <c r="AS42"/>
      <c r="AT42"/>
      <c r="AU42"/>
      <c r="AV42"/>
      <c r="AW42"/>
      <c r="AX42"/>
      <c r="AY42"/>
      <c r="AZ42"/>
      <c r="BA42"/>
      <c r="BB42" s="14"/>
    </row>
    <row r="43" spans="1:54" x14ac:dyDescent="0.2">
      <c r="A43" s="1">
        <f>IF(A42&lt;'Project Information'!B$11,A42+1,"")</f>
        <v>2045</v>
      </c>
      <c r="B43" s="22">
        <v>0</v>
      </c>
      <c r="C43" s="22">
        <v>0</v>
      </c>
      <c r="D43" s="8">
        <f t="shared" si="0"/>
        <v>0</v>
      </c>
      <c r="G43" s="13"/>
      <c r="H43"/>
      <c r="I43"/>
      <c r="J43"/>
      <c r="K43"/>
      <c r="L43"/>
      <c r="M43"/>
      <c r="N43"/>
      <c r="O43"/>
      <c r="P43"/>
      <c r="Q43"/>
      <c r="R43"/>
      <c r="S43"/>
      <c r="T43"/>
      <c r="U43"/>
      <c r="V43"/>
      <c r="W43"/>
      <c r="X43"/>
      <c r="Y43"/>
      <c r="Z43"/>
      <c r="AA43"/>
      <c r="AB43"/>
      <c r="AC43"/>
      <c r="AD43"/>
      <c r="AE43"/>
      <c r="AF43"/>
      <c r="AG43"/>
      <c r="AH43"/>
      <c r="AI43"/>
      <c r="AJ43"/>
      <c r="AK43"/>
      <c r="AL43"/>
      <c r="AM43"/>
      <c r="AN43"/>
      <c r="AO43"/>
      <c r="AP43"/>
      <c r="AQ43"/>
      <c r="AR43"/>
      <c r="AS43"/>
      <c r="AT43"/>
      <c r="AU43"/>
      <c r="AV43"/>
      <c r="AW43"/>
      <c r="AX43"/>
      <c r="AY43"/>
      <c r="AZ43"/>
      <c r="BA43"/>
      <c r="BB43" s="14"/>
    </row>
    <row r="44" spans="1:54" x14ac:dyDescent="0.2">
      <c r="A44" s="1">
        <f>IF(A43&lt;'Project Information'!B$11,A43+1,"")</f>
        <v>2046</v>
      </c>
      <c r="B44" s="22">
        <v>0</v>
      </c>
      <c r="C44" s="22">
        <v>0</v>
      </c>
      <c r="D44" s="8">
        <f t="shared" si="0"/>
        <v>0</v>
      </c>
      <c r="G44" s="13"/>
      <c r="H44"/>
      <c r="I44"/>
      <c r="J44"/>
      <c r="K44"/>
      <c r="L44"/>
      <c r="M44"/>
      <c r="N44"/>
      <c r="O44"/>
      <c r="P44"/>
      <c r="Q44"/>
      <c r="R44"/>
      <c r="S44"/>
      <c r="T44"/>
      <c r="U44"/>
      <c r="V44"/>
      <c r="W44"/>
      <c r="X44"/>
      <c r="Y44"/>
      <c r="Z44"/>
      <c r="AA44"/>
      <c r="AB44"/>
      <c r="AC44"/>
      <c r="AD44"/>
      <c r="AE44"/>
      <c r="AF44"/>
      <c r="AG44"/>
      <c r="AH44"/>
      <c r="AI44"/>
      <c r="AJ44"/>
      <c r="AK44"/>
      <c r="AL44"/>
      <c r="AM44"/>
      <c r="AN44"/>
      <c r="AO44"/>
      <c r="AP44"/>
      <c r="AQ44"/>
      <c r="AR44"/>
      <c r="AS44"/>
      <c r="AT44"/>
      <c r="AU44"/>
      <c r="AV44"/>
      <c r="AW44"/>
      <c r="AX44"/>
      <c r="AY44"/>
      <c r="AZ44"/>
      <c r="BA44"/>
      <c r="BB44" s="14"/>
    </row>
    <row r="45" spans="1:54" x14ac:dyDescent="0.2">
      <c r="A45" s="1">
        <f>IF(A44&lt;'Project Information'!B$11,A44+1,"")</f>
        <v>2047</v>
      </c>
      <c r="B45" s="22">
        <v>0</v>
      </c>
      <c r="C45" s="22">
        <v>0</v>
      </c>
      <c r="D45" s="8">
        <f t="shared" si="0"/>
        <v>0</v>
      </c>
      <c r="G45" s="13"/>
      <c r="H45"/>
      <c r="I45"/>
      <c r="J45"/>
      <c r="K45"/>
      <c r="L45"/>
      <c r="M45"/>
      <c r="N45"/>
      <c r="O45"/>
      <c r="P45"/>
      <c r="Q45"/>
      <c r="R45"/>
      <c r="S45"/>
      <c r="T45"/>
      <c r="U45"/>
      <c r="V45"/>
      <c r="W45"/>
      <c r="X45"/>
      <c r="Y45"/>
      <c r="Z45"/>
      <c r="AA45"/>
      <c r="AB45"/>
      <c r="AC45"/>
      <c r="AD45"/>
      <c r="AE45"/>
      <c r="AF45"/>
      <c r="AG45"/>
      <c r="AH45"/>
      <c r="AI45"/>
      <c r="AJ45"/>
      <c r="AK45"/>
      <c r="AL45"/>
      <c r="AM45"/>
      <c r="AN45"/>
      <c r="AO45"/>
      <c r="AP45"/>
      <c r="AQ45"/>
      <c r="AR45"/>
      <c r="AS45"/>
      <c r="AT45"/>
      <c r="AU45"/>
      <c r="AV45"/>
      <c r="AW45"/>
      <c r="AX45"/>
      <c r="AY45"/>
      <c r="AZ45"/>
      <c r="BA45"/>
      <c r="BB45" s="14"/>
    </row>
    <row r="46" spans="1:54" x14ac:dyDescent="0.2">
      <c r="A46" s="1" t="str">
        <f>IF(A45&lt;'Project Information'!B$11,A45+1,"")</f>
        <v/>
      </c>
      <c r="B46" s="22">
        <v>0</v>
      </c>
      <c r="C46" s="22">
        <v>0</v>
      </c>
      <c r="D46" s="8">
        <f t="shared" si="0"/>
        <v>0</v>
      </c>
      <c r="G46" s="13"/>
      <c r="H46"/>
      <c r="I46"/>
      <c r="J46"/>
      <c r="K46"/>
      <c r="L46"/>
      <c r="M46"/>
      <c r="N46"/>
      <c r="O46"/>
      <c r="P46"/>
      <c r="Q46"/>
      <c r="R46"/>
      <c r="S46"/>
      <c r="T46"/>
      <c r="U46"/>
      <c r="V46"/>
      <c r="W46"/>
      <c r="X46"/>
      <c r="Y46"/>
      <c r="Z46"/>
      <c r="AA46"/>
      <c r="AB46"/>
      <c r="AC46"/>
      <c r="AD46"/>
      <c r="AE46"/>
      <c r="AF46"/>
      <c r="AG46"/>
      <c r="AH46"/>
      <c r="AI46"/>
      <c r="AJ46"/>
      <c r="AK46"/>
      <c r="AL46"/>
      <c r="AM46"/>
      <c r="AN46"/>
      <c r="AO46"/>
      <c r="AP46"/>
      <c r="AQ46"/>
      <c r="AR46"/>
      <c r="AS46"/>
      <c r="AT46"/>
      <c r="AU46"/>
      <c r="AV46"/>
      <c r="AW46"/>
      <c r="AX46"/>
      <c r="AY46"/>
      <c r="AZ46"/>
      <c r="BA46"/>
      <c r="BB46" s="14"/>
    </row>
    <row r="47" spans="1:54" x14ac:dyDescent="0.2">
      <c r="A47" s="1" t="str">
        <f>IF(A46&lt;'Project Information'!B$11,A46+1,"")</f>
        <v/>
      </c>
      <c r="B47" s="22">
        <v>0</v>
      </c>
      <c r="C47" s="22">
        <v>0</v>
      </c>
      <c r="D47" s="8">
        <f t="shared" si="0"/>
        <v>0</v>
      </c>
      <c r="G47" s="13"/>
      <c r="H47"/>
      <c r="I47"/>
      <c r="J47"/>
      <c r="K47"/>
      <c r="L47"/>
      <c r="M47"/>
      <c r="N47"/>
      <c r="O47"/>
      <c r="P47"/>
      <c r="Q47"/>
      <c r="R47"/>
      <c r="S47"/>
      <c r="T47"/>
      <c r="U47"/>
      <c r="V47"/>
      <c r="W47"/>
      <c r="X47"/>
      <c r="Y47"/>
      <c r="Z47"/>
      <c r="AA47"/>
      <c r="AB47"/>
      <c r="AC47"/>
      <c r="AD47"/>
      <c r="AE47"/>
      <c r="AF47"/>
      <c r="AG47"/>
      <c r="AH47"/>
      <c r="AI47"/>
      <c r="AJ47"/>
      <c r="AK47"/>
      <c r="AL47"/>
      <c r="AM47"/>
      <c r="AN47"/>
      <c r="AO47"/>
      <c r="AP47"/>
      <c r="AQ47"/>
      <c r="AR47"/>
      <c r="AS47"/>
      <c r="AT47"/>
      <c r="AU47"/>
      <c r="AV47"/>
      <c r="AW47"/>
      <c r="AX47"/>
      <c r="AY47"/>
      <c r="AZ47"/>
      <c r="BA47"/>
      <c r="BB47" s="14"/>
    </row>
    <row r="48" spans="1:54" x14ac:dyDescent="0.2">
      <c r="A48" s="1" t="str">
        <f>IF(A47&lt;'Project Information'!B$11,A47+1,"")</f>
        <v/>
      </c>
      <c r="B48" s="22">
        <v>0</v>
      </c>
      <c r="C48" s="22">
        <v>0</v>
      </c>
      <c r="D48" s="8">
        <f t="shared" si="0"/>
        <v>0</v>
      </c>
      <c r="G48" s="13"/>
      <c r="H48"/>
      <c r="I48"/>
      <c r="J48"/>
      <c r="K48"/>
      <c r="L48"/>
      <c r="M48"/>
      <c r="N48"/>
      <c r="O48"/>
      <c r="P48"/>
      <c r="Q48"/>
      <c r="R48"/>
      <c r="S48"/>
      <c r="T48"/>
      <c r="U48"/>
      <c r="V48"/>
      <c r="W48"/>
      <c r="X48"/>
      <c r="Y48"/>
      <c r="Z48"/>
      <c r="AA48"/>
      <c r="AB48"/>
      <c r="AC48"/>
      <c r="AD48"/>
      <c r="AE48"/>
      <c r="AF48"/>
      <c r="AG48"/>
      <c r="AH48"/>
      <c r="AI48"/>
      <c r="AJ48"/>
      <c r="AK48"/>
      <c r="AL48"/>
      <c r="AM48"/>
      <c r="AN48"/>
      <c r="AO48"/>
      <c r="AP48"/>
      <c r="AQ48"/>
      <c r="AR48"/>
      <c r="AS48"/>
      <c r="AT48"/>
      <c r="AU48"/>
      <c r="AV48"/>
      <c r="AW48"/>
      <c r="AX48"/>
      <c r="AY48"/>
      <c r="AZ48"/>
      <c r="BA48"/>
      <c r="BB48" s="14"/>
    </row>
    <row r="49" spans="1:54" x14ac:dyDescent="0.2">
      <c r="A49" s="1" t="str">
        <f>IF(A48&lt;'Project Information'!B$11,A48+1,"")</f>
        <v/>
      </c>
      <c r="B49" s="22">
        <v>0</v>
      </c>
      <c r="C49" s="22">
        <v>0</v>
      </c>
      <c r="D49" s="8">
        <f t="shared" si="0"/>
        <v>0</v>
      </c>
      <c r="G49" s="13"/>
      <c r="H49"/>
      <c r="I49"/>
      <c r="J49"/>
      <c r="K49"/>
      <c r="L49"/>
      <c r="M49"/>
      <c r="N49"/>
      <c r="O49"/>
      <c r="P49"/>
      <c r="Q49"/>
      <c r="R49"/>
      <c r="S49"/>
      <c r="T49"/>
      <c r="U49"/>
      <c r="V49"/>
      <c r="W49"/>
      <c r="X49"/>
      <c r="Y49"/>
      <c r="Z49"/>
      <c r="AA49"/>
      <c r="AB49"/>
      <c r="AC49"/>
      <c r="AD49"/>
      <c r="AE49"/>
      <c r="AF49"/>
      <c r="AG49"/>
      <c r="AH49"/>
      <c r="AI49"/>
      <c r="AJ49"/>
      <c r="AK49"/>
      <c r="AL49"/>
      <c r="AM49"/>
      <c r="AN49"/>
      <c r="AO49"/>
      <c r="AP49"/>
      <c r="AQ49"/>
      <c r="AR49"/>
      <c r="AS49"/>
      <c r="AT49"/>
      <c r="AU49"/>
      <c r="AV49"/>
      <c r="AW49"/>
      <c r="AX49"/>
      <c r="AY49"/>
      <c r="AZ49"/>
      <c r="BA49"/>
      <c r="BB49" s="14"/>
    </row>
    <row r="50" spans="1:54" x14ac:dyDescent="0.2">
      <c r="A50" s="1" t="str">
        <f>IF(A49&lt;'Project Information'!B$11,A49+1,"")</f>
        <v/>
      </c>
      <c r="B50" s="22">
        <v>0</v>
      </c>
      <c r="C50" s="22">
        <v>0</v>
      </c>
      <c r="D50" s="8">
        <f t="shared" si="0"/>
        <v>0</v>
      </c>
      <c r="G50" s="13"/>
      <c r="H50"/>
      <c r="I50"/>
      <c r="J50"/>
      <c r="K50"/>
      <c r="L50"/>
      <c r="M50"/>
      <c r="N50"/>
      <c r="O50"/>
      <c r="P50"/>
      <c r="Q50"/>
      <c r="R50"/>
      <c r="S50"/>
      <c r="T50"/>
      <c r="U50"/>
      <c r="V50"/>
      <c r="W50"/>
      <c r="X50"/>
      <c r="Y50"/>
      <c r="Z50"/>
      <c r="AA50"/>
      <c r="AB50"/>
      <c r="AC50"/>
      <c r="AD50"/>
      <c r="AE50"/>
      <c r="AF50"/>
      <c r="AG50"/>
      <c r="AH50"/>
      <c r="AI50"/>
      <c r="AJ50"/>
      <c r="AK50"/>
      <c r="AL50"/>
      <c r="AM50"/>
      <c r="AN50"/>
      <c r="AO50"/>
      <c r="AP50"/>
      <c r="AQ50"/>
      <c r="AR50"/>
      <c r="AS50"/>
      <c r="AT50"/>
      <c r="AU50"/>
      <c r="AV50"/>
      <c r="AW50"/>
      <c r="AX50"/>
      <c r="AY50"/>
      <c r="AZ50"/>
      <c r="BA50"/>
      <c r="BB50" s="14"/>
    </row>
    <row r="51" spans="1:54" x14ac:dyDescent="0.2">
      <c r="A51" s="1" t="str">
        <f>IF(A50&lt;'Project Information'!B$11,A50+1,"")</f>
        <v/>
      </c>
      <c r="B51" s="22">
        <v>0</v>
      </c>
      <c r="C51" s="22">
        <v>0</v>
      </c>
      <c r="D51" s="8">
        <f t="shared" si="0"/>
        <v>0</v>
      </c>
      <c r="G51" s="13"/>
      <c r="H51"/>
      <c r="I51"/>
      <c r="J51"/>
      <c r="K51"/>
      <c r="L51"/>
      <c r="M51"/>
      <c r="N51"/>
      <c r="O51"/>
      <c r="P51"/>
      <c r="Q51"/>
      <c r="R51"/>
      <c r="S51"/>
      <c r="T51"/>
      <c r="U51"/>
      <c r="V51"/>
      <c r="W51"/>
      <c r="X51"/>
      <c r="Y51"/>
      <c r="Z51"/>
      <c r="AA51"/>
      <c r="AB51"/>
      <c r="AC51"/>
      <c r="AD51"/>
      <c r="AE51"/>
      <c r="AF51"/>
      <c r="AG51"/>
      <c r="AH51"/>
      <c r="AI51"/>
      <c r="AJ51"/>
      <c r="AK51"/>
      <c r="AL51"/>
      <c r="AM51"/>
      <c r="AN51"/>
      <c r="AO51"/>
      <c r="AP51"/>
      <c r="AQ51"/>
      <c r="AR51"/>
      <c r="AS51"/>
      <c r="AT51"/>
      <c r="AU51"/>
      <c r="AV51"/>
      <c r="AW51"/>
      <c r="AX51"/>
      <c r="AY51"/>
      <c r="AZ51"/>
      <c r="BA51"/>
      <c r="BB51" s="14"/>
    </row>
    <row r="52" spans="1:54" x14ac:dyDescent="0.2">
      <c r="A52" s="1" t="str">
        <f>IF(A51&lt;'Project Information'!B$11,A51+1,"")</f>
        <v/>
      </c>
      <c r="B52" s="22">
        <v>0</v>
      </c>
      <c r="C52" s="22">
        <v>0</v>
      </c>
      <c r="D52" s="8">
        <f t="shared" si="0"/>
        <v>0</v>
      </c>
      <c r="G52" s="13"/>
      <c r="H52"/>
      <c r="I52"/>
      <c r="J52"/>
      <c r="K52"/>
      <c r="L52"/>
      <c r="M52"/>
      <c r="N52"/>
      <c r="O52"/>
      <c r="P52"/>
      <c r="Q52"/>
      <c r="R52"/>
      <c r="S52"/>
      <c r="T52"/>
      <c r="U52"/>
      <c r="V52"/>
      <c r="W52"/>
      <c r="X52"/>
      <c r="Y52"/>
      <c r="Z52"/>
      <c r="AA52"/>
      <c r="AB52"/>
      <c r="AC52"/>
      <c r="AD52"/>
      <c r="AE52"/>
      <c r="AF52"/>
      <c r="AG52"/>
      <c r="AH52"/>
      <c r="AI52"/>
      <c r="AJ52"/>
      <c r="AK52"/>
      <c r="AL52"/>
      <c r="AM52"/>
      <c r="AN52"/>
      <c r="AO52"/>
      <c r="AP52"/>
      <c r="AQ52"/>
      <c r="AR52"/>
      <c r="AS52"/>
      <c r="AT52"/>
      <c r="AU52"/>
      <c r="AV52"/>
      <c r="AW52"/>
      <c r="AX52"/>
      <c r="AY52"/>
      <c r="AZ52"/>
      <c r="BA52"/>
      <c r="BB52" s="14"/>
    </row>
    <row r="53" spans="1:54" x14ac:dyDescent="0.2">
      <c r="A53" s="1" t="str">
        <f>IF(A52&lt;'Project Information'!B$11,A52+1,"")</f>
        <v/>
      </c>
      <c r="B53" s="22">
        <v>0</v>
      </c>
      <c r="C53" s="22">
        <v>0</v>
      </c>
      <c r="D53" s="8">
        <f t="shared" si="0"/>
        <v>0</v>
      </c>
      <c r="G53" s="13"/>
      <c r="H53"/>
      <c r="I53"/>
      <c r="J53"/>
      <c r="K53"/>
      <c r="L53"/>
      <c r="M53"/>
      <c r="N53"/>
      <c r="O53"/>
      <c r="P53"/>
      <c r="Q53"/>
      <c r="R53"/>
      <c r="S53"/>
      <c r="T53"/>
      <c r="U53"/>
      <c r="V53"/>
      <c r="W53"/>
      <c r="X53"/>
      <c r="Y53"/>
      <c r="Z53"/>
      <c r="AA53"/>
      <c r="AB53"/>
      <c r="AC53"/>
      <c r="AD53"/>
      <c r="AE53"/>
      <c r="AF53"/>
      <c r="AG53"/>
      <c r="AH53"/>
      <c r="AI53"/>
      <c r="AJ53"/>
      <c r="AK53"/>
      <c r="AL53"/>
      <c r="AM53"/>
      <c r="AN53"/>
      <c r="AO53"/>
      <c r="AP53"/>
      <c r="AQ53"/>
      <c r="AR53"/>
      <c r="AS53"/>
      <c r="AT53"/>
      <c r="AU53"/>
      <c r="AV53"/>
      <c r="AW53"/>
      <c r="AX53"/>
      <c r="AY53"/>
      <c r="AZ53"/>
      <c r="BA53"/>
      <c r="BB53" s="14"/>
    </row>
    <row r="54" spans="1:54" x14ac:dyDescent="0.2">
      <c r="A54" s="1" t="str">
        <f>IF(A53&lt;'Project Information'!B$11,A53+1,"")</f>
        <v/>
      </c>
      <c r="B54" s="22">
        <v>0</v>
      </c>
      <c r="C54" s="22">
        <v>0</v>
      </c>
      <c r="D54" s="8">
        <f t="shared" si="0"/>
        <v>0</v>
      </c>
      <c r="G54" s="13"/>
      <c r="H54"/>
      <c r="I54"/>
      <c r="J54"/>
      <c r="K54"/>
      <c r="L54"/>
      <c r="M54"/>
      <c r="N54"/>
      <c r="O54"/>
      <c r="P54"/>
      <c r="Q54"/>
      <c r="R54"/>
      <c r="S54"/>
      <c r="T54"/>
      <c r="U54"/>
      <c r="V54"/>
      <c r="W54"/>
      <c r="X54"/>
      <c r="Y54"/>
      <c r="Z54"/>
      <c r="AA54"/>
      <c r="AB54"/>
      <c r="AC54"/>
      <c r="AD54"/>
      <c r="AE54"/>
      <c r="AF54"/>
      <c r="AG54"/>
      <c r="AH54"/>
      <c r="AI54"/>
      <c r="AJ54"/>
      <c r="AK54"/>
      <c r="AL54"/>
      <c r="AM54"/>
      <c r="AN54"/>
      <c r="AO54"/>
      <c r="AP54"/>
      <c r="AQ54"/>
      <c r="AR54"/>
      <c r="AS54"/>
      <c r="AT54"/>
      <c r="AU54"/>
      <c r="AV54"/>
      <c r="AW54"/>
      <c r="AX54"/>
      <c r="AY54"/>
      <c r="AZ54"/>
      <c r="BA54"/>
      <c r="BB54" s="14"/>
    </row>
    <row r="55" spans="1:54" x14ac:dyDescent="0.2">
      <c r="A55" s="1" t="str">
        <f>IF(A54&lt;'Project Information'!B$11,A54+1,"")</f>
        <v/>
      </c>
      <c r="B55" s="22">
        <v>0</v>
      </c>
      <c r="C55" s="22">
        <v>0</v>
      </c>
      <c r="D55" s="9">
        <f t="shared" si="0"/>
        <v>0</v>
      </c>
      <c r="G55" s="13"/>
      <c r="H55"/>
      <c r="I55"/>
      <c r="J55"/>
      <c r="K55"/>
      <c r="L55"/>
      <c r="M55"/>
      <c r="N55"/>
      <c r="O55"/>
      <c r="P55"/>
      <c r="Q55"/>
      <c r="R55"/>
      <c r="S55"/>
      <c r="T55"/>
      <c r="U55"/>
      <c r="V55"/>
      <c r="W55"/>
      <c r="X55"/>
      <c r="Y55"/>
      <c r="Z55"/>
      <c r="AA55"/>
      <c r="AB55"/>
      <c r="AC55"/>
      <c r="AD55"/>
      <c r="AE55"/>
      <c r="AF55"/>
      <c r="AG55"/>
      <c r="AH55"/>
      <c r="AI55"/>
      <c r="AJ55"/>
      <c r="AK55"/>
      <c r="AL55"/>
      <c r="AM55"/>
      <c r="AN55"/>
      <c r="AO55"/>
      <c r="AP55"/>
      <c r="AQ55"/>
      <c r="AR55"/>
      <c r="AS55"/>
      <c r="AT55"/>
      <c r="AU55"/>
      <c r="AV55"/>
      <c r="AW55"/>
      <c r="AX55"/>
      <c r="AY55"/>
      <c r="AZ55"/>
      <c r="BA55"/>
      <c r="BB55" s="14"/>
    </row>
    <row r="56" spans="1:54" x14ac:dyDescent="0.2">
      <c r="A56" s="31"/>
      <c r="B56" s="32"/>
      <c r="C56" s="32"/>
      <c r="D56" s="29"/>
      <c r="G56" s="13"/>
      <c r="H56"/>
      <c r="I56"/>
      <c r="J56"/>
      <c r="K56"/>
      <c r="L56"/>
      <c r="M56"/>
      <c r="N56"/>
      <c r="O56"/>
      <c r="P56"/>
      <c r="Q56"/>
      <c r="R56"/>
      <c r="S56"/>
      <c r="T56"/>
      <c r="U56"/>
      <c r="V56"/>
      <c r="W56"/>
      <c r="X56"/>
      <c r="Y56"/>
      <c r="Z56"/>
      <c r="AA56"/>
      <c r="AB56"/>
      <c r="AC56"/>
      <c r="AD56"/>
      <c r="AE56"/>
      <c r="AF56"/>
      <c r="AG56"/>
      <c r="AH56"/>
      <c r="AI56"/>
      <c r="AJ56"/>
      <c r="AK56"/>
      <c r="AL56"/>
      <c r="AM56"/>
      <c r="AN56"/>
      <c r="AO56"/>
      <c r="AP56"/>
      <c r="AQ56"/>
      <c r="AR56"/>
      <c r="AS56"/>
      <c r="AT56"/>
      <c r="AU56"/>
      <c r="AV56"/>
      <c r="AW56"/>
      <c r="AX56"/>
      <c r="AY56"/>
      <c r="AZ56"/>
      <c r="BA56"/>
      <c r="BB56" s="14"/>
    </row>
    <row r="57" spans="1:54" x14ac:dyDescent="0.2">
      <c r="B57" s="28"/>
      <c r="C57" s="28"/>
      <c r="D57" s="29"/>
      <c r="G57" s="13"/>
      <c r="H57"/>
      <c r="I57"/>
      <c r="J57"/>
      <c r="K57"/>
      <c r="L57"/>
      <c r="M57"/>
      <c r="N57"/>
      <c r="O57"/>
      <c r="P57"/>
      <c r="Q57"/>
      <c r="R57"/>
      <c r="S57"/>
      <c r="T57"/>
      <c r="U57"/>
      <c r="V57"/>
      <c r="W57"/>
      <c r="X57"/>
      <c r="Y57"/>
      <c r="Z57"/>
      <c r="AA57"/>
      <c r="AB57"/>
      <c r="AC57"/>
      <c r="AD57"/>
      <c r="AE57"/>
      <c r="AF57"/>
      <c r="AG57"/>
      <c r="AH57"/>
      <c r="AI57"/>
      <c r="AJ57"/>
      <c r="AK57"/>
      <c r="AL57"/>
      <c r="AM57"/>
      <c r="AN57"/>
      <c r="AO57"/>
      <c r="AP57"/>
      <c r="AQ57"/>
      <c r="AR57"/>
      <c r="AS57"/>
      <c r="AT57"/>
      <c r="AU57"/>
      <c r="AV57"/>
      <c r="AW57"/>
      <c r="AX57"/>
      <c r="AY57"/>
      <c r="AZ57"/>
      <c r="BA57"/>
      <c r="BB57" s="14"/>
    </row>
    <row r="58" spans="1:54" x14ac:dyDescent="0.2">
      <c r="B58" s="28"/>
      <c r="C58" s="28"/>
      <c r="D58" s="29"/>
      <c r="G58" s="13"/>
      <c r="H58"/>
      <c r="I58"/>
      <c r="J58"/>
      <c r="K58"/>
      <c r="L58"/>
      <c r="M58"/>
      <c r="N58"/>
      <c r="O58"/>
      <c r="P58"/>
      <c r="Q58"/>
      <c r="R58"/>
      <c r="S58"/>
      <c r="T58"/>
      <c r="U58"/>
      <c r="V58"/>
      <c r="W58"/>
      <c r="X58"/>
      <c r="Y58"/>
      <c r="Z58"/>
      <c r="AA58"/>
      <c r="AB58"/>
      <c r="AC58"/>
      <c r="AD58"/>
      <c r="AE58"/>
      <c r="AF58"/>
      <c r="AG58"/>
      <c r="AH58"/>
      <c r="AI58"/>
      <c r="AJ58"/>
      <c r="AK58"/>
      <c r="AL58"/>
      <c r="AM58"/>
      <c r="AN58"/>
      <c r="AO58"/>
      <c r="AP58"/>
      <c r="AQ58"/>
      <c r="AR58"/>
      <c r="AS58"/>
      <c r="AT58"/>
      <c r="AU58"/>
      <c r="AV58"/>
      <c r="AW58"/>
      <c r="AX58"/>
      <c r="AY58"/>
      <c r="AZ58"/>
      <c r="BA58"/>
      <c r="BB58" s="14"/>
    </row>
    <row r="59" spans="1:54" x14ac:dyDescent="0.2">
      <c r="B59" s="28"/>
      <c r="C59" s="28"/>
      <c r="D59" s="29"/>
      <c r="G59" s="13"/>
      <c r="H59"/>
      <c r="I59"/>
      <c r="J59"/>
      <c r="K59"/>
      <c r="L59"/>
      <c r="M59"/>
      <c r="N59"/>
      <c r="O59"/>
      <c r="P59"/>
      <c r="Q59"/>
      <c r="R59"/>
      <c r="S59"/>
      <c r="T59"/>
      <c r="U59"/>
      <c r="V59"/>
      <c r="W59"/>
      <c r="X59"/>
      <c r="Y59"/>
      <c r="Z59"/>
      <c r="AA59"/>
      <c r="AB59"/>
      <c r="AC59"/>
      <c r="AD59"/>
      <c r="AE59"/>
      <c r="AF59"/>
      <c r="AG59"/>
      <c r="AH59"/>
      <c r="AI59"/>
      <c r="AJ59"/>
      <c r="AK59"/>
      <c r="AL59"/>
      <c r="AM59"/>
      <c r="AN59"/>
      <c r="AO59"/>
      <c r="AP59"/>
      <c r="AQ59"/>
      <c r="AR59"/>
      <c r="AS59"/>
      <c r="AT59"/>
      <c r="AU59"/>
      <c r="AV59"/>
      <c r="AW59"/>
      <c r="AX59"/>
      <c r="AY59"/>
      <c r="AZ59"/>
      <c r="BA59"/>
      <c r="BB59" s="14"/>
    </row>
    <row r="60" spans="1:54" x14ac:dyDescent="0.2">
      <c r="B60" s="28"/>
      <c r="C60" s="28"/>
      <c r="D60" s="29"/>
      <c r="G60" s="13"/>
      <c r="H60"/>
      <c r="I60"/>
      <c r="J60"/>
      <c r="K60"/>
      <c r="L60"/>
      <c r="M60"/>
      <c r="N60"/>
      <c r="O60"/>
      <c r="P60"/>
      <c r="Q60"/>
      <c r="R60"/>
      <c r="S60"/>
      <c r="T60"/>
      <c r="U60"/>
      <c r="V60"/>
      <c r="W60"/>
      <c r="X60"/>
      <c r="Y60"/>
      <c r="Z60"/>
      <c r="AA60"/>
      <c r="AB60"/>
      <c r="AC60"/>
      <c r="AD60"/>
      <c r="AE60"/>
      <c r="AF60"/>
      <c r="AG60"/>
      <c r="AH60"/>
      <c r="AI60"/>
      <c r="AJ60"/>
      <c r="AK60"/>
      <c r="AL60"/>
      <c r="AM60"/>
      <c r="AN60"/>
      <c r="AO60"/>
      <c r="AP60"/>
      <c r="AQ60"/>
      <c r="AR60"/>
      <c r="AS60"/>
      <c r="AT60"/>
      <c r="AU60"/>
      <c r="AV60"/>
      <c r="AW60"/>
      <c r="AX60"/>
      <c r="AY60"/>
      <c r="AZ60"/>
      <c r="BA60"/>
      <c r="BB60" s="14"/>
    </row>
    <row r="61" spans="1:54" x14ac:dyDescent="0.2">
      <c r="B61" s="28"/>
      <c r="C61" s="28"/>
      <c r="D61" s="29"/>
      <c r="G61" s="13"/>
      <c r="H61"/>
      <c r="I61"/>
      <c r="J61"/>
      <c r="K61"/>
      <c r="L61"/>
      <c r="M61"/>
      <c r="N61"/>
      <c r="O61"/>
      <c r="P61"/>
      <c r="Q61"/>
      <c r="R61"/>
      <c r="S61"/>
      <c r="T61"/>
      <c r="U61"/>
      <c r="V61"/>
      <c r="W61"/>
      <c r="X61"/>
      <c r="Y61"/>
      <c r="Z61"/>
      <c r="AA61"/>
      <c r="AB61"/>
      <c r="AC61"/>
      <c r="AD61"/>
      <c r="AE61"/>
      <c r="AF61"/>
      <c r="AG61"/>
      <c r="AH61"/>
      <c r="AI61"/>
      <c r="AJ61"/>
      <c r="AK61"/>
      <c r="AL61"/>
      <c r="AM61"/>
      <c r="AN61"/>
      <c r="AO61"/>
      <c r="AP61"/>
      <c r="AQ61"/>
      <c r="AR61"/>
      <c r="AS61"/>
      <c r="AT61"/>
      <c r="AU61"/>
      <c r="AV61"/>
      <c r="AW61"/>
      <c r="AX61"/>
      <c r="AY61"/>
      <c r="AZ61"/>
      <c r="BA61"/>
      <c r="BB61" s="14"/>
    </row>
    <row r="62" spans="1:54" x14ac:dyDescent="0.2">
      <c r="B62" s="28"/>
      <c r="C62" s="28"/>
      <c r="D62" s="29"/>
      <c r="G62" s="13"/>
      <c r="H62"/>
      <c r="I62"/>
      <c r="J62"/>
      <c r="K62"/>
      <c r="L62"/>
      <c r="M62"/>
      <c r="N62"/>
      <c r="O62"/>
      <c r="P62"/>
      <c r="Q62"/>
      <c r="R62"/>
      <c r="S62"/>
      <c r="T62"/>
      <c r="U62"/>
      <c r="V62"/>
      <c r="W62"/>
      <c r="X62"/>
      <c r="Y62"/>
      <c r="Z62"/>
      <c r="AA62"/>
      <c r="AB62"/>
      <c r="AC62"/>
      <c r="AD62"/>
      <c r="AE62"/>
      <c r="AF62"/>
      <c r="AG62"/>
      <c r="AH62"/>
      <c r="AI62"/>
      <c r="AJ62"/>
      <c r="AK62"/>
      <c r="AL62"/>
      <c r="AM62"/>
      <c r="AN62"/>
      <c r="AO62"/>
      <c r="AP62"/>
      <c r="AQ62"/>
      <c r="AR62"/>
      <c r="AS62"/>
      <c r="AT62"/>
      <c r="AU62"/>
      <c r="AV62"/>
      <c r="AW62"/>
      <c r="AX62"/>
      <c r="AY62"/>
      <c r="AZ62"/>
      <c r="BA62"/>
      <c r="BB62" s="14"/>
    </row>
    <row r="63" spans="1:54" x14ac:dyDescent="0.2">
      <c r="B63" s="28"/>
      <c r="C63" s="28"/>
      <c r="D63" s="29"/>
      <c r="G63" s="13"/>
      <c r="H63"/>
      <c r="I63"/>
      <c r="J63"/>
      <c r="K63"/>
      <c r="L63"/>
      <c r="M63"/>
      <c r="N63"/>
      <c r="O63"/>
      <c r="P63"/>
      <c r="Q63"/>
      <c r="R63"/>
      <c r="S63"/>
      <c r="T63"/>
      <c r="U63"/>
      <c r="V63"/>
      <c r="W63"/>
      <c r="X63"/>
      <c r="Y63"/>
      <c r="Z63"/>
      <c r="AA63"/>
      <c r="AB63"/>
      <c r="AC63"/>
      <c r="AD63"/>
      <c r="AE63"/>
      <c r="AF63"/>
      <c r="AG63"/>
      <c r="AH63"/>
      <c r="AI63"/>
      <c r="AJ63"/>
      <c r="AK63"/>
      <c r="AL63"/>
      <c r="AM63"/>
      <c r="AN63"/>
      <c r="AO63"/>
      <c r="AP63"/>
      <c r="AQ63"/>
      <c r="AR63"/>
      <c r="AS63"/>
      <c r="AT63"/>
      <c r="AU63"/>
      <c r="AV63"/>
      <c r="AW63"/>
      <c r="AX63"/>
      <c r="AY63"/>
      <c r="AZ63"/>
      <c r="BA63"/>
      <c r="BB63" s="14"/>
    </row>
    <row r="64" spans="1:54" x14ac:dyDescent="0.2">
      <c r="B64" s="28"/>
      <c r="C64" s="28"/>
      <c r="D64" s="29"/>
      <c r="G64" s="13"/>
      <c r="H64"/>
      <c r="I64"/>
      <c r="J64"/>
      <c r="K64"/>
      <c r="L64"/>
      <c r="M64"/>
      <c r="N64"/>
      <c r="O64"/>
      <c r="P64"/>
      <c r="Q64"/>
      <c r="R64"/>
      <c r="S64"/>
      <c r="T64"/>
      <c r="U64"/>
      <c r="V64"/>
      <c r="W64"/>
      <c r="X64"/>
      <c r="Y64"/>
      <c r="Z64"/>
      <c r="AA64"/>
      <c r="AB64"/>
      <c r="AC64"/>
      <c r="AD64"/>
      <c r="AE64"/>
      <c r="AF64"/>
      <c r="AG64"/>
      <c r="AH64"/>
      <c r="AI64"/>
      <c r="AJ64"/>
      <c r="AK64"/>
      <c r="AL64"/>
      <c r="AM64"/>
      <c r="AN64"/>
      <c r="AO64"/>
      <c r="AP64"/>
      <c r="AQ64"/>
      <c r="AR64"/>
      <c r="AS64"/>
      <c r="AT64"/>
      <c r="AU64"/>
      <c r="AV64"/>
      <c r="AW64"/>
      <c r="AX64"/>
      <c r="AY64"/>
      <c r="AZ64"/>
      <c r="BA64"/>
      <c r="BB64" s="14"/>
    </row>
    <row r="65" spans="2:54" x14ac:dyDescent="0.2">
      <c r="B65" s="28"/>
      <c r="C65" s="28"/>
      <c r="D65" s="29"/>
      <c r="G65" s="13"/>
      <c r="H65"/>
      <c r="I65"/>
      <c r="J65"/>
      <c r="K65"/>
      <c r="L65"/>
      <c r="M65"/>
      <c r="N65"/>
      <c r="O65"/>
      <c r="P65"/>
      <c r="Q65"/>
      <c r="R65"/>
      <c r="S65"/>
      <c r="T65"/>
      <c r="U65"/>
      <c r="V65"/>
      <c r="W65"/>
      <c r="X65"/>
      <c r="Y65"/>
      <c r="Z65"/>
      <c r="AA65"/>
      <c r="AB65"/>
      <c r="AC65"/>
      <c r="AD65"/>
      <c r="AE65"/>
      <c r="AF65"/>
      <c r="AG65"/>
      <c r="AH65"/>
      <c r="AI65"/>
      <c r="AJ65"/>
      <c r="AK65"/>
      <c r="AL65"/>
      <c r="AM65"/>
      <c r="AN65"/>
      <c r="AO65"/>
      <c r="AP65"/>
      <c r="AQ65"/>
      <c r="AR65"/>
      <c r="AS65"/>
      <c r="AT65"/>
      <c r="AU65"/>
      <c r="AV65"/>
      <c r="AW65"/>
      <c r="AX65"/>
      <c r="AY65"/>
      <c r="AZ65"/>
      <c r="BA65"/>
      <c r="BB65" s="14"/>
    </row>
    <row r="66" spans="2:54" x14ac:dyDescent="0.2">
      <c r="G66" s="13"/>
      <c r="H66"/>
      <c r="I66"/>
      <c r="J66"/>
      <c r="K66"/>
      <c r="L66"/>
      <c r="M66"/>
      <c r="N66"/>
      <c r="O66"/>
      <c r="P66"/>
      <c r="Q66"/>
      <c r="R66"/>
      <c r="S66"/>
      <c r="T66"/>
      <c r="U66"/>
      <c r="V66"/>
      <c r="W66"/>
      <c r="X66"/>
      <c r="Y66"/>
      <c r="Z66"/>
      <c r="AA66"/>
      <c r="AB66"/>
      <c r="AC66"/>
      <c r="AD66"/>
      <c r="AE66"/>
      <c r="AF66"/>
      <c r="AG66"/>
      <c r="AH66"/>
      <c r="AI66"/>
      <c r="AJ66"/>
      <c r="AK66"/>
      <c r="AL66"/>
      <c r="AM66"/>
      <c r="AN66"/>
      <c r="AO66"/>
      <c r="AP66"/>
      <c r="AQ66"/>
      <c r="AR66"/>
      <c r="AS66"/>
      <c r="AT66"/>
      <c r="AU66"/>
      <c r="AV66"/>
      <c r="AW66"/>
      <c r="AX66"/>
      <c r="AY66"/>
      <c r="AZ66"/>
      <c r="BA66"/>
      <c r="BB66" s="14"/>
    </row>
    <row r="67" spans="2:54" x14ac:dyDescent="0.2">
      <c r="G67" s="13"/>
      <c r="H67"/>
      <c r="I67"/>
      <c r="J67"/>
      <c r="K67"/>
      <c r="L67"/>
      <c r="M67"/>
      <c r="N67"/>
      <c r="O67"/>
      <c r="P67"/>
      <c r="Q67"/>
      <c r="R67"/>
      <c r="S67"/>
      <c r="T67"/>
      <c r="U67"/>
      <c r="V67"/>
      <c r="W67"/>
      <c r="X67"/>
      <c r="Y67"/>
      <c r="Z67"/>
      <c r="AA67"/>
      <c r="AB67"/>
      <c r="AC67"/>
      <c r="AD67"/>
      <c r="AE67"/>
      <c r="AF67"/>
      <c r="AG67"/>
      <c r="AH67"/>
      <c r="AI67"/>
      <c r="AJ67"/>
      <c r="AK67"/>
      <c r="AL67"/>
      <c r="AM67"/>
      <c r="AN67"/>
      <c r="AO67"/>
      <c r="AP67"/>
      <c r="AQ67"/>
      <c r="AR67"/>
      <c r="AS67"/>
      <c r="AT67"/>
      <c r="AU67"/>
      <c r="AV67"/>
      <c r="AW67"/>
      <c r="AX67"/>
      <c r="AY67"/>
      <c r="AZ67"/>
      <c r="BA67"/>
      <c r="BB67" s="14"/>
    </row>
    <row r="68" spans="2:54" x14ac:dyDescent="0.2">
      <c r="G68" s="13"/>
      <c r="H68"/>
      <c r="I68"/>
      <c r="J68"/>
      <c r="K68"/>
      <c r="L68"/>
      <c r="M68"/>
      <c r="N68"/>
      <c r="O68"/>
      <c r="P68"/>
      <c r="Q68"/>
      <c r="R68"/>
      <c r="S68"/>
      <c r="T68"/>
      <c r="U68"/>
      <c r="V68"/>
      <c r="W68"/>
      <c r="X68"/>
      <c r="Y68"/>
      <c r="Z68"/>
      <c r="AA68"/>
      <c r="AB68"/>
      <c r="AC68"/>
      <c r="AD68"/>
      <c r="AE68"/>
      <c r="AF68"/>
      <c r="AG68"/>
      <c r="AH68"/>
      <c r="AI68"/>
      <c r="AJ68"/>
      <c r="AK68"/>
      <c r="AL68"/>
      <c r="AM68"/>
      <c r="AN68"/>
      <c r="AO68"/>
      <c r="AP68"/>
      <c r="AQ68"/>
      <c r="AR68"/>
      <c r="AS68"/>
      <c r="AT68"/>
      <c r="AU68"/>
      <c r="AV68"/>
      <c r="AW68"/>
      <c r="AX68"/>
      <c r="AY68"/>
      <c r="AZ68"/>
      <c r="BA68"/>
      <c r="BB68" s="14"/>
    </row>
    <row r="69" spans="2:54" x14ac:dyDescent="0.2">
      <c r="G69" s="13"/>
      <c r="H69"/>
      <c r="I69"/>
      <c r="J69"/>
      <c r="K69"/>
      <c r="L69"/>
      <c r="M69"/>
      <c r="N69"/>
      <c r="O69"/>
      <c r="P69"/>
      <c r="Q69"/>
      <c r="R69"/>
      <c r="S69"/>
      <c r="T69"/>
      <c r="U69"/>
      <c r="V69"/>
      <c r="W69"/>
      <c r="X69"/>
      <c r="Y69"/>
      <c r="Z69"/>
      <c r="AA69"/>
      <c r="AB69"/>
      <c r="AC69"/>
      <c r="AD69"/>
      <c r="AE69"/>
      <c r="AF69"/>
      <c r="AG69"/>
      <c r="AH69"/>
      <c r="AI69"/>
      <c r="AJ69"/>
      <c r="AK69"/>
      <c r="AL69"/>
      <c r="AM69"/>
      <c r="AN69"/>
      <c r="AO69"/>
      <c r="AP69"/>
      <c r="AQ69"/>
      <c r="AR69"/>
      <c r="AS69"/>
      <c r="AT69"/>
      <c r="AU69"/>
      <c r="AV69"/>
      <c r="AW69"/>
      <c r="AX69"/>
      <c r="AY69"/>
      <c r="AZ69"/>
      <c r="BA69"/>
      <c r="BB69" s="14"/>
    </row>
    <row r="70" spans="2:54" x14ac:dyDescent="0.2">
      <c r="G70" s="13"/>
      <c r="H70"/>
      <c r="I70"/>
      <c r="J70"/>
      <c r="K70"/>
      <c r="L70"/>
      <c r="M70"/>
      <c r="N70"/>
      <c r="O70"/>
      <c r="P70"/>
      <c r="Q70"/>
      <c r="R70"/>
      <c r="S70"/>
      <c r="T70"/>
      <c r="U70"/>
      <c r="V70"/>
      <c r="W70"/>
      <c r="X70"/>
      <c r="Y70"/>
      <c r="Z70"/>
      <c r="AA70"/>
      <c r="AB70"/>
      <c r="AC70"/>
      <c r="AD70"/>
      <c r="AE70"/>
      <c r="AF70"/>
      <c r="AG70"/>
      <c r="AH70"/>
      <c r="AI70"/>
      <c r="AJ70"/>
      <c r="AK70"/>
      <c r="AL70"/>
      <c r="AM70"/>
      <c r="AN70"/>
      <c r="AO70"/>
      <c r="AP70"/>
      <c r="AQ70"/>
      <c r="AR70"/>
      <c r="AS70"/>
      <c r="AT70"/>
      <c r="AU70"/>
      <c r="AV70"/>
      <c r="AW70"/>
      <c r="AX70"/>
      <c r="AY70"/>
      <c r="AZ70"/>
      <c r="BA70"/>
      <c r="BB70" s="14"/>
    </row>
    <row r="71" spans="2:54" x14ac:dyDescent="0.2">
      <c r="G71" s="13"/>
      <c r="H71"/>
      <c r="I71"/>
      <c r="J71"/>
      <c r="K71"/>
      <c r="L71"/>
      <c r="M71"/>
      <c r="N71"/>
      <c r="O71"/>
      <c r="P71"/>
      <c r="Q71"/>
      <c r="R71"/>
      <c r="S71"/>
      <c r="T71"/>
      <c r="U71"/>
      <c r="V71"/>
      <c r="W71"/>
      <c r="X71"/>
      <c r="Y71"/>
      <c r="Z71"/>
      <c r="AA71"/>
      <c r="AB71"/>
      <c r="AC71"/>
      <c r="AD71"/>
      <c r="AE71"/>
      <c r="AF71"/>
      <c r="AG71"/>
      <c r="AH71"/>
      <c r="AI71"/>
      <c r="AJ71"/>
      <c r="AK71"/>
      <c r="AL71"/>
      <c r="AM71"/>
      <c r="AN71"/>
      <c r="AO71"/>
      <c r="AP71"/>
      <c r="AQ71"/>
      <c r="AR71"/>
      <c r="AS71"/>
      <c r="AT71"/>
      <c r="AU71"/>
      <c r="AV71"/>
      <c r="AW71"/>
      <c r="AX71"/>
      <c r="AY71"/>
      <c r="AZ71"/>
      <c r="BA71"/>
      <c r="BB71" s="14"/>
    </row>
    <row r="72" spans="2:54" x14ac:dyDescent="0.2">
      <c r="G72" s="13"/>
      <c r="H72"/>
      <c r="I72"/>
      <c r="J72"/>
      <c r="K72"/>
      <c r="L72"/>
      <c r="M72"/>
      <c r="N72"/>
      <c r="O72"/>
      <c r="P72"/>
      <c r="Q72"/>
      <c r="R72"/>
      <c r="S72"/>
      <c r="T72"/>
      <c r="U72"/>
      <c r="V72"/>
      <c r="W72"/>
      <c r="X72"/>
      <c r="Y72"/>
      <c r="Z72"/>
      <c r="AA72"/>
      <c r="AB72"/>
      <c r="AC72"/>
      <c r="AD72"/>
      <c r="AE72"/>
      <c r="AF72"/>
      <c r="AG72"/>
      <c r="AH72"/>
      <c r="AI72"/>
      <c r="AJ72"/>
      <c r="AK72"/>
      <c r="AL72"/>
      <c r="AM72"/>
      <c r="AN72"/>
      <c r="AO72"/>
      <c r="AP72"/>
      <c r="AQ72"/>
      <c r="AR72"/>
      <c r="AS72"/>
      <c r="AT72"/>
      <c r="AU72"/>
      <c r="AV72"/>
      <c r="AW72"/>
      <c r="AX72"/>
      <c r="AY72"/>
      <c r="AZ72"/>
      <c r="BA72"/>
      <c r="BB72" s="14"/>
    </row>
    <row r="73" spans="2:54" x14ac:dyDescent="0.2">
      <c r="G73" s="13"/>
      <c r="H73"/>
      <c r="I73"/>
      <c r="J73"/>
      <c r="K73"/>
      <c r="L73"/>
      <c r="M73"/>
      <c r="N73"/>
      <c r="O73"/>
      <c r="P73"/>
      <c r="Q73"/>
      <c r="R73"/>
      <c r="S73"/>
      <c r="T73"/>
      <c r="U73"/>
      <c r="V73"/>
      <c r="W73"/>
      <c r="X73"/>
      <c r="Y73"/>
      <c r="Z73"/>
      <c r="AA73"/>
      <c r="AB73"/>
      <c r="AC73"/>
      <c r="AD73"/>
      <c r="AE73"/>
      <c r="AF73"/>
      <c r="AG73"/>
      <c r="AH73"/>
      <c r="AI73"/>
      <c r="AJ73"/>
      <c r="AK73"/>
      <c r="AL73"/>
      <c r="AM73"/>
      <c r="AN73"/>
      <c r="AO73"/>
      <c r="AP73"/>
      <c r="AQ73"/>
      <c r="AR73"/>
      <c r="AS73"/>
      <c r="AT73"/>
      <c r="AU73"/>
      <c r="AV73"/>
      <c r="AW73"/>
      <c r="AX73"/>
      <c r="AY73"/>
      <c r="AZ73"/>
      <c r="BA73"/>
      <c r="BB73" s="14"/>
    </row>
    <row r="74" spans="2:54" x14ac:dyDescent="0.2">
      <c r="G74" s="13"/>
      <c r="H74"/>
      <c r="I74"/>
      <c r="J74"/>
      <c r="K74"/>
      <c r="L74"/>
      <c r="M74"/>
      <c r="N74"/>
      <c r="O74"/>
      <c r="P74"/>
      <c r="Q74"/>
      <c r="R74"/>
      <c r="S74"/>
      <c r="T74"/>
      <c r="U74"/>
      <c r="V74"/>
      <c r="W74"/>
      <c r="X74"/>
      <c r="Y74"/>
      <c r="Z74"/>
      <c r="AA74"/>
      <c r="AB74"/>
      <c r="AC74"/>
      <c r="AD74"/>
      <c r="AE74"/>
      <c r="AF74"/>
      <c r="AG74"/>
      <c r="AH74"/>
      <c r="AI74"/>
      <c r="AJ74"/>
      <c r="AK74"/>
      <c r="AL74"/>
      <c r="AM74"/>
      <c r="AN74"/>
      <c r="AO74"/>
      <c r="AP74"/>
      <c r="AQ74"/>
      <c r="AR74"/>
      <c r="AS74"/>
      <c r="AT74"/>
      <c r="AU74"/>
      <c r="AV74"/>
      <c r="AW74"/>
      <c r="AX74"/>
      <c r="AY74"/>
      <c r="AZ74"/>
      <c r="BA74"/>
      <c r="BB74" s="14"/>
    </row>
    <row r="75" spans="2:54" x14ac:dyDescent="0.2">
      <c r="G75" s="13"/>
      <c r="H75"/>
      <c r="I75"/>
      <c r="J75"/>
      <c r="K75"/>
      <c r="L75"/>
      <c r="M75"/>
      <c r="N75"/>
      <c r="O75"/>
      <c r="P75"/>
      <c r="Q75"/>
      <c r="R75"/>
      <c r="S75"/>
      <c r="T75"/>
      <c r="U75"/>
      <c r="V75"/>
      <c r="W75"/>
      <c r="X75"/>
      <c r="Y75"/>
      <c r="Z75"/>
      <c r="AA75"/>
      <c r="AB75"/>
      <c r="AC75"/>
      <c r="AD75"/>
      <c r="AE75"/>
      <c r="AF75"/>
      <c r="AG75"/>
      <c r="AH75"/>
      <c r="AI75"/>
      <c r="AJ75"/>
      <c r="AK75"/>
      <c r="AL75"/>
      <c r="AM75"/>
      <c r="AN75"/>
      <c r="AO75"/>
      <c r="AP75"/>
      <c r="AQ75"/>
      <c r="AR75"/>
      <c r="AS75"/>
      <c r="AT75"/>
      <c r="AU75"/>
      <c r="AV75"/>
      <c r="AW75"/>
      <c r="AX75"/>
      <c r="AY75"/>
      <c r="AZ75"/>
      <c r="BA75"/>
      <c r="BB75" s="14"/>
    </row>
    <row r="76" spans="2:54" x14ac:dyDescent="0.2">
      <c r="G76" s="13"/>
      <c r="H76"/>
      <c r="I76"/>
      <c r="J76"/>
      <c r="K76"/>
      <c r="L76"/>
      <c r="M76"/>
      <c r="N76"/>
      <c r="O76"/>
      <c r="P76"/>
      <c r="Q76"/>
      <c r="R76"/>
      <c r="S76"/>
      <c r="T76"/>
      <c r="U76"/>
      <c r="V76"/>
      <c r="W76"/>
      <c r="X76"/>
      <c r="Y76"/>
      <c r="Z76"/>
      <c r="AA76"/>
      <c r="AB76"/>
      <c r="AC76"/>
      <c r="AD76"/>
      <c r="AE76"/>
      <c r="AF76"/>
      <c r="AG76"/>
      <c r="AH76"/>
      <c r="AI76"/>
      <c r="AJ76"/>
      <c r="AK76"/>
      <c r="AL76"/>
      <c r="AM76"/>
      <c r="AN76"/>
      <c r="AO76"/>
      <c r="AP76"/>
      <c r="AQ76"/>
      <c r="AR76"/>
      <c r="AS76"/>
      <c r="AT76"/>
      <c r="AU76"/>
      <c r="AV76"/>
      <c r="AW76"/>
      <c r="AX76"/>
      <c r="AY76"/>
      <c r="AZ76"/>
      <c r="BA76"/>
      <c r="BB76" s="14"/>
    </row>
    <row r="77" spans="2:54" x14ac:dyDescent="0.2">
      <c r="G77" s="13"/>
      <c r="H77"/>
      <c r="I77"/>
      <c r="J77"/>
      <c r="K77"/>
      <c r="L77"/>
      <c r="M77"/>
      <c r="N77"/>
      <c r="O77"/>
      <c r="P77"/>
      <c r="Q77"/>
      <c r="R77"/>
      <c r="S77"/>
      <c r="T77"/>
      <c r="U77"/>
      <c r="V77"/>
      <c r="W77"/>
      <c r="X77"/>
      <c r="Y77"/>
      <c r="Z77"/>
      <c r="AA77"/>
      <c r="AB77"/>
      <c r="AC77"/>
      <c r="AD77"/>
      <c r="AE77"/>
      <c r="AF77"/>
      <c r="AG77"/>
      <c r="AH77"/>
      <c r="AI77"/>
      <c r="AJ77"/>
      <c r="AK77"/>
      <c r="AL77"/>
      <c r="AM77"/>
      <c r="AN77"/>
      <c r="AO77"/>
      <c r="AP77"/>
      <c r="AQ77"/>
      <c r="AR77"/>
      <c r="AS77"/>
      <c r="AT77"/>
      <c r="AU77"/>
      <c r="AV77"/>
      <c r="AW77"/>
      <c r="AX77"/>
      <c r="AY77"/>
      <c r="AZ77"/>
      <c r="BA77"/>
      <c r="BB77" s="14"/>
    </row>
    <row r="78" spans="2:54" x14ac:dyDescent="0.2">
      <c r="G78" s="13"/>
      <c r="H78"/>
      <c r="I78"/>
      <c r="J78"/>
      <c r="K78"/>
      <c r="L78"/>
      <c r="M78"/>
      <c r="N78"/>
      <c r="O78"/>
      <c r="P78"/>
      <c r="Q78"/>
      <c r="R78"/>
      <c r="S78"/>
      <c r="T78"/>
      <c r="U78"/>
      <c r="V78"/>
      <c r="W78"/>
      <c r="X78"/>
      <c r="Y78"/>
      <c r="Z78"/>
      <c r="AA78"/>
      <c r="AB78"/>
      <c r="AC78"/>
      <c r="AD78"/>
      <c r="AE78"/>
      <c r="AF78"/>
      <c r="AG78"/>
      <c r="AH78"/>
      <c r="AI78"/>
      <c r="AJ78"/>
      <c r="AK78"/>
      <c r="AL78"/>
      <c r="AM78"/>
      <c r="AN78"/>
      <c r="AO78"/>
      <c r="AP78"/>
      <c r="AQ78"/>
      <c r="AR78"/>
      <c r="AS78"/>
      <c r="AT78"/>
      <c r="AU78"/>
      <c r="AV78"/>
      <c r="AW78"/>
      <c r="AX78"/>
      <c r="AY78"/>
      <c r="AZ78"/>
      <c r="BA78"/>
      <c r="BB78" s="14"/>
    </row>
    <row r="79" spans="2:54" x14ac:dyDescent="0.2">
      <c r="G79" s="13"/>
      <c r="H79"/>
      <c r="I79"/>
      <c r="J79"/>
      <c r="K79"/>
      <c r="L79"/>
      <c r="M79"/>
      <c r="N79"/>
      <c r="O79"/>
      <c r="P79"/>
      <c r="Q79"/>
      <c r="R79"/>
      <c r="S79"/>
      <c r="T79"/>
      <c r="U79"/>
      <c r="V79"/>
      <c r="W79"/>
      <c r="X79"/>
      <c r="Y79"/>
      <c r="Z79"/>
      <c r="AA79"/>
      <c r="AB79"/>
      <c r="AC79"/>
      <c r="AD79"/>
      <c r="AE79"/>
      <c r="AF79"/>
      <c r="AG79"/>
      <c r="AH79"/>
      <c r="AI79"/>
      <c r="AJ79"/>
      <c r="AK79"/>
      <c r="AL79"/>
      <c r="AM79"/>
      <c r="AN79"/>
      <c r="AO79"/>
      <c r="AP79"/>
      <c r="AQ79"/>
      <c r="AR79"/>
      <c r="AS79"/>
      <c r="AT79"/>
      <c r="AU79"/>
      <c r="AV79"/>
      <c r="AW79"/>
      <c r="AX79"/>
      <c r="AY79"/>
      <c r="AZ79"/>
      <c r="BA79"/>
      <c r="BB79" s="14"/>
    </row>
    <row r="80" spans="2:54" x14ac:dyDescent="0.2">
      <c r="G80" s="13"/>
      <c r="H80"/>
      <c r="I80"/>
      <c r="J80"/>
      <c r="K80"/>
      <c r="L80"/>
      <c r="M80"/>
      <c r="N80"/>
      <c r="O80"/>
      <c r="P80"/>
      <c r="Q80"/>
      <c r="R80"/>
      <c r="S80"/>
      <c r="T80"/>
      <c r="U80"/>
      <c r="V80"/>
      <c r="W80"/>
      <c r="X80"/>
      <c r="Y80"/>
      <c r="Z80"/>
      <c r="AA80"/>
      <c r="AB80"/>
      <c r="AC80"/>
      <c r="AD80"/>
      <c r="AE80"/>
      <c r="AF80"/>
      <c r="AG80"/>
      <c r="AH80"/>
      <c r="AI80"/>
      <c r="AJ80"/>
      <c r="AK80"/>
      <c r="AL80"/>
      <c r="AM80"/>
      <c r="AN80"/>
      <c r="AO80"/>
      <c r="AP80"/>
      <c r="AQ80"/>
      <c r="AR80"/>
      <c r="AS80"/>
      <c r="AT80"/>
      <c r="AU80"/>
      <c r="AV80"/>
      <c r="AW80"/>
      <c r="AX80"/>
      <c r="AY80"/>
      <c r="AZ80"/>
      <c r="BA80"/>
      <c r="BB80" s="14"/>
    </row>
    <row r="81" spans="7:54" x14ac:dyDescent="0.2">
      <c r="G81" s="13"/>
      <c r="H81"/>
      <c r="I81"/>
      <c r="J81"/>
      <c r="K81"/>
      <c r="L81"/>
      <c r="M81"/>
      <c r="N81"/>
      <c r="O81"/>
      <c r="P81"/>
      <c r="Q81"/>
      <c r="R81"/>
      <c r="S81"/>
      <c r="T81"/>
      <c r="U81"/>
      <c r="V81"/>
      <c r="W81"/>
      <c r="X81"/>
      <c r="Y81"/>
      <c r="Z81"/>
      <c r="AA81"/>
      <c r="AB81"/>
      <c r="AC81"/>
      <c r="AD81"/>
      <c r="AE81"/>
      <c r="AF81"/>
      <c r="AG81"/>
      <c r="AH81"/>
      <c r="AI81"/>
      <c r="AJ81"/>
      <c r="AK81"/>
      <c r="AL81"/>
      <c r="AM81"/>
      <c r="AN81"/>
      <c r="AO81"/>
      <c r="AP81"/>
      <c r="AQ81"/>
      <c r="AR81"/>
      <c r="AS81"/>
      <c r="AT81"/>
      <c r="AU81"/>
      <c r="AV81"/>
      <c r="AW81"/>
      <c r="AX81"/>
      <c r="AY81"/>
      <c r="AZ81"/>
      <c r="BA81"/>
      <c r="BB81" s="14"/>
    </row>
    <row r="82" spans="7:54" x14ac:dyDescent="0.2">
      <c r="G82" s="13"/>
      <c r="H82"/>
      <c r="I82"/>
      <c r="J82"/>
      <c r="K82"/>
      <c r="L82"/>
      <c r="M82"/>
      <c r="N82"/>
      <c r="O82"/>
      <c r="P82"/>
      <c r="Q82"/>
      <c r="R82"/>
      <c r="S82"/>
      <c r="T82"/>
      <c r="U82"/>
      <c r="V82"/>
      <c r="W82"/>
      <c r="X82"/>
      <c r="Y82"/>
      <c r="Z82"/>
      <c r="AA82"/>
      <c r="AB82"/>
      <c r="AC82"/>
      <c r="AD82"/>
      <c r="AE82"/>
      <c r="AF82"/>
      <c r="AG82"/>
      <c r="AH82"/>
      <c r="AI82"/>
      <c r="AJ82"/>
      <c r="AK82"/>
      <c r="AL82"/>
      <c r="AM82"/>
      <c r="AN82"/>
      <c r="AO82"/>
      <c r="AP82"/>
      <c r="AQ82"/>
      <c r="AR82"/>
      <c r="AS82"/>
      <c r="AT82"/>
      <c r="AU82"/>
      <c r="AV82"/>
      <c r="AW82"/>
      <c r="AX82"/>
      <c r="AY82"/>
      <c r="AZ82"/>
      <c r="BA82"/>
      <c r="BB82" s="14"/>
    </row>
    <row r="83" spans="7:54" x14ac:dyDescent="0.2">
      <c r="G83" s="13"/>
      <c r="H83"/>
      <c r="I83"/>
      <c r="J83"/>
      <c r="K83"/>
      <c r="L83"/>
      <c r="M83"/>
      <c r="N83"/>
      <c r="O83"/>
      <c r="P83"/>
      <c r="Q83"/>
      <c r="R83"/>
      <c r="S83"/>
      <c r="T83"/>
      <c r="U83"/>
      <c r="V83"/>
      <c r="W83"/>
      <c r="X83"/>
      <c r="Y83"/>
      <c r="Z83"/>
      <c r="AA83"/>
      <c r="AB83"/>
      <c r="AC83"/>
      <c r="AD83"/>
      <c r="AE83"/>
      <c r="AF83"/>
      <c r="AG83"/>
      <c r="AH83"/>
      <c r="AI83"/>
      <c r="AJ83"/>
      <c r="AK83"/>
      <c r="AL83"/>
      <c r="AM83"/>
      <c r="AN83"/>
      <c r="AO83"/>
      <c r="AP83"/>
      <c r="AQ83"/>
      <c r="AR83"/>
      <c r="AS83"/>
      <c r="AT83"/>
      <c r="AU83"/>
      <c r="AV83"/>
      <c r="AW83"/>
      <c r="AX83"/>
      <c r="AY83"/>
      <c r="AZ83"/>
      <c r="BA83"/>
      <c r="BB83" s="14"/>
    </row>
    <row r="84" spans="7:54" x14ac:dyDescent="0.2">
      <c r="G84" s="13"/>
      <c r="H84"/>
      <c r="I84"/>
      <c r="J84"/>
      <c r="K84"/>
      <c r="L84"/>
      <c r="M84"/>
      <c r="N84"/>
      <c r="O84"/>
      <c r="P84"/>
      <c r="Q84"/>
      <c r="R84"/>
      <c r="S84"/>
      <c r="T84"/>
      <c r="U84"/>
      <c r="V84"/>
      <c r="W84"/>
      <c r="X84"/>
      <c r="Y84"/>
      <c r="Z84"/>
      <c r="AA84"/>
      <c r="AB84"/>
      <c r="AC84"/>
      <c r="AD84"/>
      <c r="AE84"/>
      <c r="AF84"/>
      <c r="AG84"/>
      <c r="AH84"/>
      <c r="AI84"/>
      <c r="AJ84"/>
      <c r="AK84"/>
      <c r="AL84"/>
      <c r="AM84"/>
      <c r="AN84"/>
      <c r="AO84"/>
      <c r="AP84"/>
      <c r="AQ84"/>
      <c r="AR84"/>
      <c r="AS84"/>
      <c r="AT84"/>
      <c r="AU84"/>
      <c r="AV84"/>
      <c r="AW84"/>
      <c r="AX84"/>
      <c r="AY84"/>
      <c r="AZ84"/>
      <c r="BA84"/>
      <c r="BB84" s="14"/>
    </row>
    <row r="85" spans="7:54" x14ac:dyDescent="0.2">
      <c r="G85" s="13"/>
      <c r="H85"/>
      <c r="I85"/>
      <c r="J85"/>
      <c r="K85"/>
      <c r="L85"/>
      <c r="M85"/>
      <c r="N85"/>
      <c r="O85"/>
      <c r="P85"/>
      <c r="Q85"/>
      <c r="R85"/>
      <c r="S85"/>
      <c r="T85"/>
      <c r="U85"/>
      <c r="V85"/>
      <c r="W85"/>
      <c r="X85"/>
      <c r="Y85"/>
      <c r="Z85"/>
      <c r="AA85"/>
      <c r="AB85"/>
      <c r="AC85"/>
      <c r="AD85"/>
      <c r="AE85"/>
      <c r="AF85"/>
      <c r="AG85"/>
      <c r="AH85"/>
      <c r="AI85"/>
      <c r="AJ85"/>
      <c r="AK85"/>
      <c r="AL85"/>
      <c r="AM85"/>
      <c r="AN85"/>
      <c r="AO85"/>
      <c r="AP85"/>
      <c r="AQ85"/>
      <c r="AR85"/>
      <c r="AS85"/>
      <c r="AT85"/>
      <c r="AU85"/>
      <c r="AV85"/>
      <c r="AW85"/>
      <c r="AX85"/>
      <c r="AY85"/>
      <c r="AZ85"/>
      <c r="BA85"/>
      <c r="BB85" s="14"/>
    </row>
    <row r="86" spans="7:54" x14ac:dyDescent="0.2">
      <c r="G86" s="13"/>
      <c r="H86"/>
      <c r="I86"/>
      <c r="J86"/>
      <c r="K86"/>
      <c r="L86"/>
      <c r="M86"/>
      <c r="N86"/>
      <c r="O86"/>
      <c r="P86"/>
      <c r="Q86"/>
      <c r="R86"/>
      <c r="S86"/>
      <c r="T86"/>
      <c r="U86"/>
      <c r="V86"/>
      <c r="W86"/>
      <c r="X86"/>
      <c r="Y86"/>
      <c r="Z86"/>
      <c r="AA86"/>
      <c r="AB86"/>
      <c r="AC86"/>
      <c r="AD86"/>
      <c r="AE86"/>
      <c r="AF86"/>
      <c r="AG86"/>
      <c r="AH86"/>
      <c r="AI86"/>
      <c r="AJ86"/>
      <c r="AK86"/>
      <c r="AL86"/>
      <c r="AM86"/>
      <c r="AN86"/>
      <c r="AO86"/>
      <c r="AP86"/>
      <c r="AQ86"/>
      <c r="AR86"/>
      <c r="AS86"/>
      <c r="AT86"/>
      <c r="AU86"/>
      <c r="AV86"/>
      <c r="AW86"/>
      <c r="AX86"/>
      <c r="AY86"/>
      <c r="AZ86"/>
      <c r="BA86"/>
      <c r="BB86" s="14"/>
    </row>
    <row r="87" spans="7:54" x14ac:dyDescent="0.2">
      <c r="G87" s="13"/>
      <c r="H87"/>
      <c r="I87"/>
      <c r="J87"/>
      <c r="K87"/>
      <c r="L87"/>
      <c r="M87"/>
      <c r="N87"/>
      <c r="O87"/>
      <c r="P87"/>
      <c r="Q87"/>
      <c r="R87"/>
      <c r="S87"/>
      <c r="T87"/>
      <c r="U87"/>
      <c r="V87"/>
      <c r="W87"/>
      <c r="X87"/>
      <c r="Y87"/>
      <c r="Z87"/>
      <c r="AA87"/>
      <c r="AB87"/>
      <c r="AC87"/>
      <c r="AD87"/>
      <c r="AE87"/>
      <c r="AF87"/>
      <c r="AG87"/>
      <c r="AH87"/>
      <c r="AI87"/>
      <c r="AJ87"/>
      <c r="AK87"/>
      <c r="AL87"/>
      <c r="AM87"/>
      <c r="AN87"/>
      <c r="AO87"/>
      <c r="AP87"/>
      <c r="AQ87"/>
      <c r="AR87"/>
      <c r="AS87"/>
      <c r="AT87"/>
      <c r="AU87"/>
      <c r="AV87"/>
      <c r="AW87"/>
      <c r="AX87"/>
      <c r="AY87"/>
      <c r="AZ87"/>
      <c r="BA87"/>
      <c r="BB87" s="14"/>
    </row>
    <row r="88" spans="7:54" x14ac:dyDescent="0.2">
      <c r="G88" s="13"/>
      <c r="H88"/>
      <c r="I88"/>
      <c r="J88"/>
      <c r="K88"/>
      <c r="L88"/>
      <c r="M88"/>
      <c r="N88"/>
      <c r="O88"/>
      <c r="P88"/>
      <c r="Q88"/>
      <c r="R88"/>
      <c r="S88"/>
      <c r="T88"/>
      <c r="U88"/>
      <c r="V88"/>
      <c r="W88"/>
      <c r="X88"/>
      <c r="Y88"/>
      <c r="Z88"/>
      <c r="AA88"/>
      <c r="AB88"/>
      <c r="AC88"/>
      <c r="AD88"/>
      <c r="AE88"/>
      <c r="AF88"/>
      <c r="AG88"/>
      <c r="AH88"/>
      <c r="AI88"/>
      <c r="AJ88"/>
      <c r="AK88"/>
      <c r="AL88"/>
      <c r="AM88"/>
      <c r="AN88"/>
      <c r="AO88"/>
      <c r="AP88"/>
      <c r="AQ88"/>
      <c r="AR88"/>
      <c r="AS88"/>
      <c r="AT88"/>
      <c r="AU88"/>
      <c r="AV88"/>
      <c r="AW88"/>
      <c r="AX88"/>
      <c r="AY88"/>
      <c r="AZ88"/>
      <c r="BA88"/>
      <c r="BB88" s="14"/>
    </row>
    <row r="89" spans="7:54" x14ac:dyDescent="0.2">
      <c r="G89" s="13"/>
      <c r="H89"/>
      <c r="I89"/>
      <c r="J89"/>
      <c r="K89"/>
      <c r="L89"/>
      <c r="M89"/>
      <c r="N89"/>
      <c r="O89"/>
      <c r="P89"/>
      <c r="Q89"/>
      <c r="R89"/>
      <c r="S89"/>
      <c r="T89"/>
      <c r="U89"/>
      <c r="V89"/>
      <c r="W89"/>
      <c r="X89"/>
      <c r="Y89"/>
      <c r="Z89"/>
      <c r="AA89"/>
      <c r="AB89"/>
      <c r="AC89"/>
      <c r="AD89"/>
      <c r="AE89"/>
      <c r="AF89"/>
      <c r="AG89"/>
      <c r="AH89"/>
      <c r="AI89"/>
      <c r="AJ89"/>
      <c r="AK89"/>
      <c r="AL89"/>
      <c r="AM89"/>
      <c r="AN89"/>
      <c r="AO89"/>
      <c r="AP89"/>
      <c r="AQ89"/>
      <c r="AR89"/>
      <c r="AS89"/>
      <c r="AT89"/>
      <c r="AU89"/>
      <c r="AV89"/>
      <c r="AW89"/>
      <c r="AX89"/>
      <c r="AY89"/>
      <c r="AZ89"/>
      <c r="BA89"/>
      <c r="BB89" s="14"/>
    </row>
    <row r="90" spans="7:54" x14ac:dyDescent="0.2">
      <c r="G90" s="13"/>
      <c r="H90"/>
      <c r="I90"/>
      <c r="J90"/>
      <c r="K90"/>
      <c r="L90"/>
      <c r="M90"/>
      <c r="N90"/>
      <c r="O90"/>
      <c r="P90"/>
      <c r="Q90"/>
      <c r="R90"/>
      <c r="S90"/>
      <c r="T90"/>
      <c r="U90"/>
      <c r="V90"/>
      <c r="W90"/>
      <c r="X90"/>
      <c r="Y90"/>
      <c r="Z90"/>
      <c r="AA90"/>
      <c r="AB90"/>
      <c r="AC90"/>
      <c r="AD90"/>
      <c r="AE90"/>
      <c r="AF90"/>
      <c r="AG90"/>
      <c r="AH90"/>
      <c r="AI90"/>
      <c r="AJ90"/>
      <c r="AK90"/>
      <c r="AL90"/>
      <c r="AM90"/>
      <c r="AN90"/>
      <c r="AO90"/>
      <c r="AP90"/>
      <c r="AQ90"/>
      <c r="AR90"/>
      <c r="AS90"/>
      <c r="AT90"/>
      <c r="AU90"/>
      <c r="AV90"/>
      <c r="AW90"/>
      <c r="AX90"/>
      <c r="AY90"/>
      <c r="AZ90"/>
      <c r="BA90"/>
      <c r="BB90" s="14"/>
    </row>
    <row r="91" spans="7:54" x14ac:dyDescent="0.2">
      <c r="G91" s="13"/>
      <c r="H91"/>
      <c r="I91"/>
      <c r="J91"/>
      <c r="K91"/>
      <c r="L91"/>
      <c r="M91"/>
      <c r="N91"/>
      <c r="O91"/>
      <c r="P91"/>
      <c r="Q91"/>
      <c r="R91"/>
      <c r="S91"/>
      <c r="T91"/>
      <c r="U91"/>
      <c r="V91"/>
      <c r="W91"/>
      <c r="X91"/>
      <c r="Y91"/>
      <c r="Z91"/>
      <c r="AA91"/>
      <c r="AB91"/>
      <c r="AC91"/>
      <c r="AD91"/>
      <c r="AE91"/>
      <c r="AF91"/>
      <c r="AG91"/>
      <c r="AH91"/>
      <c r="AI91"/>
      <c r="AJ91"/>
      <c r="AK91"/>
      <c r="AL91"/>
      <c r="AM91"/>
      <c r="AN91"/>
      <c r="AO91"/>
      <c r="AP91"/>
      <c r="AQ91"/>
      <c r="AR91"/>
      <c r="AS91"/>
      <c r="AT91"/>
      <c r="AU91"/>
      <c r="AV91"/>
      <c r="AW91"/>
      <c r="AX91"/>
      <c r="AY91"/>
      <c r="AZ91"/>
      <c r="BA91"/>
      <c r="BB91" s="14"/>
    </row>
    <row r="92" spans="7:54" x14ac:dyDescent="0.2">
      <c r="G92" s="13"/>
      <c r="H92"/>
      <c r="I92"/>
      <c r="J92"/>
      <c r="K92"/>
      <c r="L92"/>
      <c r="M92"/>
      <c r="N92"/>
      <c r="O92"/>
      <c r="P92"/>
      <c r="Q92"/>
      <c r="R92"/>
      <c r="S92"/>
      <c r="T92"/>
      <c r="U92"/>
      <c r="V92"/>
      <c r="W92"/>
      <c r="X92"/>
      <c r="Y92"/>
      <c r="Z92"/>
      <c r="AA92"/>
      <c r="AB92"/>
      <c r="AC92"/>
      <c r="AD92"/>
      <c r="AE92"/>
      <c r="AF92"/>
      <c r="AG92"/>
      <c r="AH92"/>
      <c r="AI92"/>
      <c r="AJ92"/>
      <c r="AK92"/>
      <c r="AL92"/>
      <c r="AM92"/>
      <c r="AN92"/>
      <c r="AO92"/>
      <c r="AP92"/>
      <c r="AQ92"/>
      <c r="AR92"/>
      <c r="AS92"/>
      <c r="AT92"/>
      <c r="AU92"/>
      <c r="AV92"/>
      <c r="AW92"/>
      <c r="AX92"/>
      <c r="AY92"/>
      <c r="AZ92"/>
      <c r="BA92"/>
      <c r="BB92" s="14"/>
    </row>
    <row r="93" spans="7:54" x14ac:dyDescent="0.2">
      <c r="G93" s="13"/>
      <c r="H93"/>
      <c r="I93"/>
      <c r="J93"/>
      <c r="K93"/>
      <c r="L93"/>
      <c r="M93"/>
      <c r="N93"/>
      <c r="O93"/>
      <c r="P93"/>
      <c r="Q93"/>
      <c r="R93"/>
      <c r="S93"/>
      <c r="T93"/>
      <c r="U93"/>
      <c r="V93"/>
      <c r="W93"/>
      <c r="X93"/>
      <c r="Y93"/>
      <c r="Z93"/>
      <c r="AA93"/>
      <c r="AB93"/>
      <c r="AC93"/>
      <c r="AD93"/>
      <c r="AE93"/>
      <c r="AF93"/>
      <c r="AG93"/>
      <c r="AH93"/>
      <c r="AI93"/>
      <c r="AJ93"/>
      <c r="AK93"/>
      <c r="AL93"/>
      <c r="AM93"/>
      <c r="AN93"/>
      <c r="AO93"/>
      <c r="AP93"/>
      <c r="AQ93"/>
      <c r="AR93"/>
      <c r="AS93"/>
      <c r="AT93"/>
      <c r="AU93"/>
      <c r="AV93"/>
      <c r="AW93"/>
      <c r="AX93"/>
      <c r="AY93"/>
      <c r="AZ93"/>
      <c r="BA93"/>
      <c r="BB93" s="14"/>
    </row>
    <row r="94" spans="7:54" x14ac:dyDescent="0.2">
      <c r="G94" s="13"/>
      <c r="H94"/>
      <c r="I94"/>
      <c r="J94"/>
      <c r="K94"/>
      <c r="L94"/>
      <c r="M94"/>
      <c r="N94"/>
      <c r="O94"/>
      <c r="P94"/>
      <c r="Q94"/>
      <c r="R94"/>
      <c r="S94"/>
      <c r="T94"/>
      <c r="U94"/>
      <c r="V94"/>
      <c r="W94"/>
      <c r="X94"/>
      <c r="Y94"/>
      <c r="Z94"/>
      <c r="AA94"/>
      <c r="AB94"/>
      <c r="AC94"/>
      <c r="AD94"/>
      <c r="AE94"/>
      <c r="AF94"/>
      <c r="AG94"/>
      <c r="AH94"/>
      <c r="AI94"/>
      <c r="AJ94"/>
      <c r="AK94"/>
      <c r="AL94"/>
      <c r="AM94"/>
      <c r="AN94"/>
      <c r="AO94"/>
      <c r="AP94"/>
      <c r="AQ94"/>
      <c r="AR94"/>
      <c r="AS94"/>
      <c r="AT94"/>
      <c r="AU94"/>
      <c r="AV94"/>
      <c r="AW94"/>
      <c r="AX94"/>
      <c r="AY94"/>
      <c r="AZ94"/>
      <c r="BA94"/>
      <c r="BB94" s="14"/>
    </row>
    <row r="95" spans="7:54" x14ac:dyDescent="0.2">
      <c r="G95" s="13"/>
      <c r="H95"/>
      <c r="I95"/>
      <c r="J95"/>
      <c r="K95"/>
      <c r="L95"/>
      <c r="M95"/>
      <c r="N95"/>
      <c r="O95"/>
      <c r="P95"/>
      <c r="Q95"/>
      <c r="R95"/>
      <c r="S95"/>
      <c r="T95"/>
      <c r="U95"/>
      <c r="V95"/>
      <c r="W95"/>
      <c r="X95"/>
      <c r="Y95"/>
      <c r="Z95"/>
      <c r="AA95"/>
      <c r="AB95"/>
      <c r="AC95"/>
      <c r="AD95"/>
      <c r="AE95"/>
      <c r="AF95"/>
      <c r="AG95"/>
      <c r="AH95"/>
      <c r="AI95"/>
      <c r="AJ95"/>
      <c r="AK95"/>
      <c r="AL95"/>
      <c r="AM95"/>
      <c r="AN95"/>
      <c r="AO95"/>
      <c r="AP95"/>
      <c r="AQ95"/>
      <c r="AR95"/>
      <c r="AS95"/>
      <c r="AT95"/>
      <c r="AU95"/>
      <c r="AV95"/>
      <c r="AW95"/>
      <c r="AX95"/>
      <c r="AY95"/>
      <c r="AZ95"/>
      <c r="BA95"/>
      <c r="BB95" s="14"/>
    </row>
    <row r="96" spans="7:54" x14ac:dyDescent="0.2">
      <c r="G96" s="13"/>
      <c r="H96"/>
      <c r="I96"/>
      <c r="J96"/>
      <c r="K96"/>
      <c r="L96"/>
      <c r="M96"/>
      <c r="N96"/>
      <c r="O96"/>
      <c r="P96"/>
      <c r="Q96"/>
      <c r="R96"/>
      <c r="S96"/>
      <c r="T96"/>
      <c r="U96"/>
      <c r="V96"/>
      <c r="W96"/>
      <c r="X96"/>
      <c r="Y96"/>
      <c r="Z96"/>
      <c r="AA96"/>
      <c r="AB96"/>
      <c r="AC96"/>
      <c r="AD96"/>
      <c r="AE96"/>
      <c r="AF96"/>
      <c r="AG96"/>
      <c r="AH96"/>
      <c r="AI96"/>
      <c r="AJ96"/>
      <c r="AK96"/>
      <c r="AL96"/>
      <c r="AM96"/>
      <c r="AN96"/>
      <c r="AO96"/>
      <c r="AP96"/>
      <c r="AQ96"/>
      <c r="AR96"/>
      <c r="AS96"/>
      <c r="AT96"/>
      <c r="AU96"/>
      <c r="AV96"/>
      <c r="AW96"/>
      <c r="AX96"/>
      <c r="AY96"/>
      <c r="AZ96"/>
      <c r="BA96"/>
      <c r="BB96" s="14"/>
    </row>
    <row r="97" spans="7:54" x14ac:dyDescent="0.2">
      <c r="G97" s="13"/>
      <c r="H97"/>
      <c r="I97"/>
      <c r="J97"/>
      <c r="K97"/>
      <c r="L97"/>
      <c r="M97"/>
      <c r="N97"/>
      <c r="O97"/>
      <c r="P97"/>
      <c r="Q97"/>
      <c r="R97"/>
      <c r="S97"/>
      <c r="T97"/>
      <c r="U97"/>
      <c r="V97"/>
      <c r="W97"/>
      <c r="X97"/>
      <c r="Y97"/>
      <c r="Z97"/>
      <c r="AA97"/>
      <c r="AB97"/>
      <c r="AC97"/>
      <c r="AD97"/>
      <c r="AE97"/>
      <c r="AF97"/>
      <c r="AG97"/>
      <c r="AH97"/>
      <c r="AI97"/>
      <c r="AJ97"/>
      <c r="AK97"/>
      <c r="AL97"/>
      <c r="AM97"/>
      <c r="AN97"/>
      <c r="AO97"/>
      <c r="AP97"/>
      <c r="AQ97"/>
      <c r="AR97"/>
      <c r="AS97"/>
      <c r="AT97"/>
      <c r="AU97"/>
      <c r="AV97"/>
      <c r="AW97"/>
      <c r="AX97"/>
      <c r="AY97"/>
      <c r="AZ97"/>
      <c r="BA97"/>
      <c r="BB97" s="14"/>
    </row>
    <row r="98" spans="7:54" x14ac:dyDescent="0.2">
      <c r="G98" s="13"/>
      <c r="H98"/>
      <c r="I98"/>
      <c r="J98"/>
      <c r="K98"/>
      <c r="L98"/>
      <c r="M98"/>
      <c r="N98"/>
      <c r="O98"/>
      <c r="P98"/>
      <c r="Q98"/>
      <c r="R98"/>
      <c r="S98"/>
      <c r="T98"/>
      <c r="U98"/>
      <c r="V98"/>
      <c r="W98"/>
      <c r="X98"/>
      <c r="Y98"/>
      <c r="Z98"/>
      <c r="AA98"/>
      <c r="AB98"/>
      <c r="AC98"/>
      <c r="AD98"/>
      <c r="AE98"/>
      <c r="AF98"/>
      <c r="AG98"/>
      <c r="AH98"/>
      <c r="AI98"/>
      <c r="AJ98"/>
      <c r="AK98"/>
      <c r="AL98"/>
      <c r="AM98"/>
      <c r="AN98"/>
      <c r="AO98"/>
      <c r="AP98"/>
      <c r="AQ98"/>
      <c r="AR98"/>
      <c r="AS98"/>
      <c r="AT98"/>
      <c r="AU98"/>
      <c r="AV98"/>
      <c r="AW98"/>
      <c r="AX98"/>
      <c r="AY98"/>
      <c r="AZ98"/>
      <c r="BA98"/>
      <c r="BB98" s="14"/>
    </row>
    <row r="99" spans="7:54" x14ac:dyDescent="0.2">
      <c r="G99" s="13"/>
      <c r="H99"/>
      <c r="I99"/>
      <c r="J99"/>
      <c r="K99"/>
      <c r="L99"/>
      <c r="M99"/>
      <c r="N99"/>
      <c r="O99"/>
      <c r="P99"/>
      <c r="Q99"/>
      <c r="R99"/>
      <c r="S99"/>
      <c r="T99"/>
      <c r="U99"/>
      <c r="V99"/>
      <c r="W99"/>
      <c r="X99"/>
      <c r="Y99"/>
      <c r="Z99"/>
      <c r="AA99"/>
      <c r="AB99"/>
      <c r="AC99"/>
      <c r="AD99"/>
      <c r="AE99"/>
      <c r="AF99"/>
      <c r="AG99"/>
      <c r="AH99"/>
      <c r="AI99"/>
      <c r="AJ99"/>
      <c r="AK99"/>
      <c r="AL99"/>
      <c r="AM99"/>
      <c r="AN99"/>
      <c r="AO99"/>
      <c r="AP99"/>
      <c r="AQ99"/>
      <c r="AR99"/>
      <c r="AS99"/>
      <c r="AT99"/>
      <c r="AU99"/>
      <c r="AV99"/>
      <c r="AW99"/>
      <c r="AX99"/>
      <c r="AY99"/>
      <c r="AZ99"/>
      <c r="BA99"/>
      <c r="BB99" s="14"/>
    </row>
    <row r="100" spans="7:54" x14ac:dyDescent="0.2">
      <c r="G100" s="13"/>
      <c r="H100"/>
      <c r="I100"/>
      <c r="J100"/>
      <c r="K100"/>
      <c r="L100"/>
      <c r="M100"/>
      <c r="N100"/>
      <c r="O100"/>
      <c r="P100"/>
      <c r="Q100"/>
      <c r="R100"/>
      <c r="S100"/>
      <c r="T100"/>
      <c r="U100"/>
      <c r="V100"/>
      <c r="W100"/>
      <c r="X100"/>
      <c r="Y100"/>
      <c r="Z100"/>
      <c r="AA100"/>
      <c r="AB100"/>
      <c r="AC100"/>
      <c r="AD100"/>
      <c r="AE100"/>
      <c r="AF100"/>
      <c r="AG100"/>
      <c r="AH100"/>
      <c r="AI100"/>
      <c r="AJ100"/>
      <c r="AK100"/>
      <c r="AL100"/>
      <c r="AM100"/>
      <c r="AN100"/>
      <c r="AO100"/>
      <c r="AP100"/>
      <c r="AQ100"/>
      <c r="AR100"/>
      <c r="AS100"/>
      <c r="AT100"/>
      <c r="AU100"/>
      <c r="AV100"/>
      <c r="AW100"/>
      <c r="AX100"/>
      <c r="AY100"/>
      <c r="AZ100"/>
      <c r="BA100"/>
      <c r="BB100" s="14"/>
    </row>
    <row r="101" spans="7:54" x14ac:dyDescent="0.2">
      <c r="G101" s="13"/>
      <c r="H101"/>
      <c r="I101"/>
      <c r="J101"/>
      <c r="K101"/>
      <c r="L101"/>
      <c r="M101"/>
      <c r="N101"/>
      <c r="O101"/>
      <c r="P101"/>
      <c r="Q101"/>
      <c r="R101"/>
      <c r="S101"/>
      <c r="T101"/>
      <c r="U101"/>
      <c r="V101"/>
      <c r="W101"/>
      <c r="X101"/>
      <c r="Y101"/>
      <c r="Z101"/>
      <c r="AA101"/>
      <c r="AB101"/>
      <c r="AC101"/>
      <c r="AD101"/>
      <c r="AE101"/>
      <c r="AF101"/>
      <c r="AG101"/>
      <c r="AH101"/>
      <c r="AI101"/>
      <c r="AJ101"/>
      <c r="AK101"/>
      <c r="AL101"/>
      <c r="AM101"/>
      <c r="AN101"/>
      <c r="AO101"/>
      <c r="AP101"/>
      <c r="AQ101"/>
      <c r="AR101"/>
      <c r="AS101"/>
      <c r="AT101"/>
      <c r="AU101"/>
      <c r="AV101"/>
      <c r="AW101"/>
      <c r="AX101"/>
      <c r="AY101"/>
      <c r="AZ101"/>
      <c r="BA101"/>
      <c r="BB101" s="14"/>
    </row>
    <row r="102" spans="7:54" x14ac:dyDescent="0.2">
      <c r="G102" s="13"/>
      <c r="H102"/>
      <c r="I102"/>
      <c r="J102"/>
      <c r="K102"/>
      <c r="L102"/>
      <c r="M102"/>
      <c r="N102"/>
      <c r="O102"/>
      <c r="P102"/>
      <c r="Q102"/>
      <c r="R102"/>
      <c r="S102"/>
      <c r="T102"/>
      <c r="U102"/>
      <c r="V102"/>
      <c r="W102"/>
      <c r="X102"/>
      <c r="Y102"/>
      <c r="Z102"/>
      <c r="AA102"/>
      <c r="AB102"/>
      <c r="AC102"/>
      <c r="AD102"/>
      <c r="AE102"/>
      <c r="AF102"/>
      <c r="AG102"/>
      <c r="AH102"/>
      <c r="AI102"/>
      <c r="AJ102"/>
      <c r="AK102"/>
      <c r="AL102"/>
      <c r="AM102"/>
      <c r="AN102"/>
      <c r="AO102"/>
      <c r="AP102"/>
      <c r="AQ102"/>
      <c r="AR102"/>
      <c r="AS102"/>
      <c r="AT102"/>
      <c r="AU102"/>
      <c r="AV102"/>
      <c r="AW102"/>
      <c r="AX102"/>
      <c r="AY102"/>
      <c r="AZ102"/>
      <c r="BA102"/>
      <c r="BB102" s="14"/>
    </row>
    <row r="103" spans="7:54" x14ac:dyDescent="0.2">
      <c r="G103" s="13"/>
      <c r="H103"/>
      <c r="I103"/>
      <c r="J103"/>
      <c r="K103"/>
      <c r="L103"/>
      <c r="M103"/>
      <c r="N103"/>
      <c r="O103"/>
      <c r="P103"/>
      <c r="Q103"/>
      <c r="R103"/>
      <c r="S103"/>
      <c r="T103"/>
      <c r="U103"/>
      <c r="V103"/>
      <c r="W103"/>
      <c r="X103"/>
      <c r="Y103"/>
      <c r="Z103"/>
      <c r="AA103"/>
      <c r="AB103"/>
      <c r="AC103"/>
      <c r="AD103"/>
      <c r="AE103"/>
      <c r="AF103"/>
      <c r="AG103"/>
      <c r="AH103"/>
      <c r="AI103"/>
      <c r="AJ103"/>
      <c r="AK103"/>
      <c r="AL103"/>
      <c r="AM103"/>
      <c r="AN103"/>
      <c r="AO103"/>
      <c r="AP103"/>
      <c r="AQ103"/>
      <c r="AR103"/>
      <c r="AS103"/>
      <c r="AT103"/>
      <c r="AU103"/>
      <c r="AV103"/>
      <c r="AW103"/>
      <c r="AX103"/>
      <c r="AY103"/>
      <c r="AZ103"/>
      <c r="BA103"/>
      <c r="BB103" s="14"/>
    </row>
    <row r="104" spans="7:54" x14ac:dyDescent="0.2">
      <c r="G104" s="13"/>
      <c r="H104"/>
      <c r="I104"/>
      <c r="J104"/>
      <c r="K104"/>
      <c r="L104"/>
      <c r="M104"/>
      <c r="N104"/>
      <c r="O104"/>
      <c r="P104"/>
      <c r="Q104"/>
      <c r="R104"/>
      <c r="S104"/>
      <c r="T104"/>
      <c r="U104"/>
      <c r="V104"/>
      <c r="W104"/>
      <c r="X104"/>
      <c r="Y104"/>
      <c r="Z104"/>
      <c r="AA104"/>
      <c r="AB104"/>
      <c r="AC104"/>
      <c r="AD104"/>
      <c r="AE104"/>
      <c r="AF104"/>
      <c r="AG104"/>
      <c r="AH104"/>
      <c r="AI104"/>
      <c r="AJ104"/>
      <c r="AK104"/>
      <c r="AL104"/>
      <c r="AM104"/>
      <c r="AN104"/>
      <c r="AO104"/>
      <c r="AP104"/>
      <c r="AQ104"/>
      <c r="AR104"/>
      <c r="AS104"/>
      <c r="AT104"/>
      <c r="AU104"/>
      <c r="AV104"/>
      <c r="AW104"/>
      <c r="AX104"/>
      <c r="AY104"/>
      <c r="AZ104"/>
      <c r="BA104"/>
      <c r="BB104" s="14"/>
    </row>
    <row r="105" spans="7:54" x14ac:dyDescent="0.2">
      <c r="G105" s="13"/>
      <c r="H105"/>
      <c r="I105"/>
      <c r="J105"/>
      <c r="K105"/>
      <c r="L105"/>
      <c r="M105"/>
      <c r="N105"/>
      <c r="O105"/>
      <c r="P105"/>
      <c r="Q105"/>
      <c r="R105"/>
      <c r="S105"/>
      <c r="T105"/>
      <c r="U105"/>
      <c r="V105"/>
      <c r="W105"/>
      <c r="X105"/>
      <c r="Y105"/>
      <c r="Z105"/>
      <c r="AA105"/>
      <c r="AB105"/>
      <c r="AC105"/>
      <c r="AD105"/>
      <c r="AE105"/>
      <c r="AF105"/>
      <c r="AG105"/>
      <c r="AH105"/>
      <c r="AI105"/>
      <c r="AJ105"/>
      <c r="AK105"/>
      <c r="AL105"/>
      <c r="AM105"/>
      <c r="AN105"/>
      <c r="AO105"/>
      <c r="AP105"/>
      <c r="AQ105"/>
      <c r="AR105"/>
      <c r="AS105"/>
      <c r="AT105"/>
      <c r="AU105"/>
      <c r="AV105"/>
      <c r="AW105"/>
      <c r="AX105"/>
      <c r="AY105"/>
      <c r="AZ105"/>
      <c r="BA105"/>
      <c r="BB105" s="14"/>
    </row>
    <row r="106" spans="7:54" x14ac:dyDescent="0.2">
      <c r="G106" s="13"/>
      <c r="H106"/>
      <c r="I106"/>
      <c r="J106"/>
      <c r="K106"/>
      <c r="L106"/>
      <c r="M106"/>
      <c r="N106"/>
      <c r="O106"/>
      <c r="P106"/>
      <c r="Q106"/>
      <c r="R106"/>
      <c r="S106"/>
      <c r="T106"/>
      <c r="U106"/>
      <c r="V106"/>
      <c r="W106"/>
      <c r="X106"/>
      <c r="Y106"/>
      <c r="Z106"/>
      <c r="AA106"/>
      <c r="AB106"/>
      <c r="AC106"/>
      <c r="AD106"/>
      <c r="AE106"/>
      <c r="AF106"/>
      <c r="AG106"/>
      <c r="AH106"/>
      <c r="AI106"/>
      <c r="AJ106"/>
      <c r="AK106"/>
      <c r="AL106"/>
      <c r="AM106"/>
      <c r="AN106"/>
      <c r="AO106"/>
      <c r="AP106"/>
      <c r="AQ106"/>
      <c r="AR106"/>
      <c r="AS106"/>
      <c r="AT106"/>
      <c r="AU106"/>
      <c r="AV106"/>
      <c r="AW106"/>
      <c r="AX106"/>
      <c r="AY106"/>
      <c r="AZ106"/>
      <c r="BA106"/>
      <c r="BB106" s="14"/>
    </row>
    <row r="107" spans="7:54" x14ac:dyDescent="0.2">
      <c r="G107" s="13"/>
      <c r="H107"/>
      <c r="I107"/>
      <c r="J107"/>
      <c r="K107"/>
      <c r="L107"/>
      <c r="M107"/>
      <c r="N107"/>
      <c r="O107"/>
      <c r="P107"/>
      <c r="Q107"/>
      <c r="R107"/>
      <c r="S107"/>
      <c r="T107"/>
      <c r="U107"/>
      <c r="V107"/>
      <c r="W107"/>
      <c r="X107"/>
      <c r="Y107"/>
      <c r="Z107"/>
      <c r="AA107"/>
      <c r="AB107"/>
      <c r="AC107"/>
      <c r="AD107"/>
      <c r="AE107"/>
      <c r="AF107"/>
      <c r="AG107"/>
      <c r="AH107"/>
      <c r="AI107"/>
      <c r="AJ107"/>
      <c r="AK107"/>
      <c r="AL107"/>
      <c r="AM107"/>
      <c r="AN107"/>
      <c r="AO107"/>
      <c r="AP107"/>
      <c r="AQ107"/>
      <c r="AR107"/>
      <c r="AS107"/>
      <c r="AT107"/>
      <c r="AU107"/>
      <c r="AV107"/>
      <c r="AW107"/>
      <c r="AX107"/>
      <c r="AY107"/>
      <c r="AZ107"/>
      <c r="BA107"/>
      <c r="BB107" s="14"/>
    </row>
    <row r="108" spans="7:54" x14ac:dyDescent="0.2">
      <c r="G108" s="13"/>
      <c r="H108"/>
      <c r="I108"/>
      <c r="J108"/>
      <c r="K108"/>
      <c r="L108"/>
      <c r="M108"/>
      <c r="N108"/>
      <c r="O108"/>
      <c r="P108"/>
      <c r="Q108"/>
      <c r="R108"/>
      <c r="S108"/>
      <c r="T108"/>
      <c r="U108"/>
      <c r="V108"/>
      <c r="W108"/>
      <c r="X108"/>
      <c r="Y108"/>
      <c r="Z108"/>
      <c r="AA108"/>
      <c r="AB108"/>
      <c r="AC108"/>
      <c r="AD108"/>
      <c r="AE108"/>
      <c r="AF108"/>
      <c r="AG108"/>
      <c r="AH108"/>
      <c r="AI108"/>
      <c r="AJ108"/>
      <c r="AK108"/>
      <c r="AL108"/>
      <c r="AM108"/>
      <c r="AN108"/>
      <c r="AO108"/>
      <c r="AP108"/>
      <c r="AQ108"/>
      <c r="AR108"/>
      <c r="AS108"/>
      <c r="AT108"/>
      <c r="AU108"/>
      <c r="AV108"/>
      <c r="AW108"/>
      <c r="AX108"/>
      <c r="AY108"/>
      <c r="AZ108"/>
      <c r="BA108"/>
      <c r="BB108" s="14"/>
    </row>
    <row r="109" spans="7:54" x14ac:dyDescent="0.2">
      <c r="G109" s="13"/>
      <c r="H109"/>
      <c r="I109"/>
      <c r="J109"/>
      <c r="K109"/>
      <c r="L109"/>
      <c r="M109"/>
      <c r="N109"/>
      <c r="O109"/>
      <c r="P109"/>
      <c r="Q109"/>
      <c r="R109"/>
      <c r="S109"/>
      <c r="T109"/>
      <c r="U109"/>
      <c r="V109"/>
      <c r="W109"/>
      <c r="X109"/>
      <c r="Y109"/>
      <c r="Z109"/>
      <c r="AA109"/>
      <c r="AB109"/>
      <c r="AC109"/>
      <c r="AD109"/>
      <c r="AE109"/>
      <c r="AF109"/>
      <c r="AG109"/>
      <c r="AH109"/>
      <c r="AI109"/>
      <c r="AJ109"/>
      <c r="AK109"/>
      <c r="AL109"/>
      <c r="AM109"/>
      <c r="AN109"/>
      <c r="AO109"/>
      <c r="AP109"/>
      <c r="AQ109"/>
      <c r="AR109"/>
      <c r="AS109"/>
      <c r="AT109"/>
      <c r="AU109"/>
      <c r="AV109"/>
      <c r="AW109"/>
      <c r="AX109"/>
      <c r="AY109"/>
      <c r="AZ109"/>
      <c r="BA109"/>
      <c r="BB109" s="14"/>
    </row>
    <row r="110" spans="7:54" x14ac:dyDescent="0.2">
      <c r="G110" s="13"/>
      <c r="H110"/>
      <c r="I110"/>
      <c r="J110"/>
      <c r="K110"/>
      <c r="L110"/>
      <c r="M110"/>
      <c r="N110"/>
      <c r="O110"/>
      <c r="P110"/>
      <c r="Q110"/>
      <c r="R110"/>
      <c r="S110"/>
      <c r="T110"/>
      <c r="U110"/>
      <c r="V110"/>
      <c r="W110"/>
      <c r="X110"/>
      <c r="Y110"/>
      <c r="Z110"/>
      <c r="AA110"/>
      <c r="AB110"/>
      <c r="AC110"/>
      <c r="AD110"/>
      <c r="AE110"/>
      <c r="AF110"/>
      <c r="AG110"/>
      <c r="AH110"/>
      <c r="AI110"/>
      <c r="AJ110"/>
      <c r="AK110"/>
      <c r="AL110"/>
      <c r="AM110"/>
      <c r="AN110"/>
      <c r="AO110"/>
      <c r="AP110"/>
      <c r="AQ110"/>
      <c r="AR110"/>
      <c r="AS110"/>
      <c r="AT110"/>
      <c r="AU110"/>
      <c r="AV110"/>
      <c r="AW110"/>
      <c r="AX110"/>
      <c r="AY110"/>
      <c r="AZ110"/>
      <c r="BA110"/>
      <c r="BB110" s="14"/>
    </row>
    <row r="111" spans="7:54" x14ac:dyDescent="0.2">
      <c r="G111" s="13"/>
      <c r="H111"/>
      <c r="I111"/>
      <c r="J111"/>
      <c r="K111"/>
      <c r="L111"/>
      <c r="M111"/>
      <c r="N111"/>
      <c r="O111"/>
      <c r="P111"/>
      <c r="Q111"/>
      <c r="R111"/>
      <c r="S111"/>
      <c r="T111"/>
      <c r="U111"/>
      <c r="V111"/>
      <c r="W111"/>
      <c r="X111"/>
      <c r="Y111"/>
      <c r="Z111"/>
      <c r="AA111"/>
      <c r="AB111"/>
      <c r="AC111"/>
      <c r="AD111"/>
      <c r="AE111"/>
      <c r="AF111"/>
      <c r="AG111"/>
      <c r="AH111"/>
      <c r="AI111"/>
      <c r="AJ111"/>
      <c r="AK111"/>
      <c r="AL111"/>
      <c r="AM111"/>
      <c r="AN111"/>
      <c r="AO111"/>
      <c r="AP111"/>
      <c r="AQ111"/>
      <c r="AR111"/>
      <c r="AS111"/>
      <c r="AT111"/>
      <c r="AU111"/>
      <c r="AV111"/>
      <c r="AW111"/>
      <c r="AX111"/>
      <c r="AY111"/>
      <c r="AZ111"/>
      <c r="BA111"/>
      <c r="BB111" s="14"/>
    </row>
    <row r="112" spans="7:54" x14ac:dyDescent="0.2">
      <c r="G112" s="13"/>
      <c r="H112"/>
      <c r="I112"/>
      <c r="J112"/>
      <c r="K112"/>
      <c r="L112"/>
      <c r="M112"/>
      <c r="N112"/>
      <c r="O112"/>
      <c r="P112"/>
      <c r="Q112"/>
      <c r="R112"/>
      <c r="S112"/>
      <c r="T112"/>
      <c r="U112"/>
      <c r="V112"/>
      <c r="W112"/>
      <c r="X112"/>
      <c r="Y112"/>
      <c r="Z112"/>
      <c r="AA112"/>
      <c r="AB112"/>
      <c r="AC112"/>
      <c r="AD112"/>
      <c r="AE112"/>
      <c r="AF112"/>
      <c r="AG112"/>
      <c r="AH112"/>
      <c r="AI112"/>
      <c r="AJ112"/>
      <c r="AK112"/>
      <c r="AL112"/>
      <c r="AM112"/>
      <c r="AN112"/>
      <c r="AO112"/>
      <c r="AP112"/>
      <c r="AQ112"/>
      <c r="AR112"/>
      <c r="AS112"/>
      <c r="AT112"/>
      <c r="AU112"/>
      <c r="AV112"/>
      <c r="AW112"/>
      <c r="AX112"/>
      <c r="AY112"/>
      <c r="AZ112"/>
      <c r="BA112"/>
      <c r="BB112" s="14"/>
    </row>
    <row r="113" spans="7:54" x14ac:dyDescent="0.2">
      <c r="G113" s="13"/>
      <c r="H113"/>
      <c r="I113"/>
      <c r="J113"/>
      <c r="K113"/>
      <c r="L113"/>
      <c r="M113"/>
      <c r="N113"/>
      <c r="O113"/>
      <c r="P113"/>
      <c r="Q113"/>
      <c r="R113"/>
      <c r="S113"/>
      <c r="T113"/>
      <c r="U113"/>
      <c r="V113"/>
      <c r="W113"/>
      <c r="X113"/>
      <c r="Y113"/>
      <c r="Z113"/>
      <c r="AA113"/>
      <c r="AB113"/>
      <c r="AC113"/>
      <c r="AD113"/>
      <c r="AE113"/>
      <c r="AF113"/>
      <c r="AG113"/>
      <c r="AH113"/>
      <c r="AI113"/>
      <c r="AJ113"/>
      <c r="AK113"/>
      <c r="AL113"/>
      <c r="AM113"/>
      <c r="AN113"/>
      <c r="AO113"/>
      <c r="AP113"/>
      <c r="AQ113"/>
      <c r="AR113"/>
      <c r="AS113"/>
      <c r="AT113"/>
      <c r="AU113"/>
      <c r="AV113"/>
      <c r="AW113"/>
      <c r="AX113"/>
      <c r="AY113"/>
      <c r="AZ113"/>
      <c r="BA113"/>
      <c r="BB113" s="14"/>
    </row>
    <row r="114" spans="7:54" x14ac:dyDescent="0.2">
      <c r="G114" s="13"/>
      <c r="H114"/>
      <c r="I114"/>
      <c r="J114"/>
      <c r="K114"/>
      <c r="L114"/>
      <c r="M114"/>
      <c r="N114"/>
      <c r="O114"/>
      <c r="P114"/>
      <c r="Q114"/>
      <c r="R114"/>
      <c r="S114"/>
      <c r="T114"/>
      <c r="U114"/>
      <c r="V114"/>
      <c r="W114"/>
      <c r="X114"/>
      <c r="Y114"/>
      <c r="Z114"/>
      <c r="AA114"/>
      <c r="AB114"/>
      <c r="AC114"/>
      <c r="AD114"/>
      <c r="AE114"/>
      <c r="AF114"/>
      <c r="AG114"/>
      <c r="AH114"/>
      <c r="AI114"/>
      <c r="AJ114"/>
      <c r="AK114"/>
      <c r="AL114"/>
      <c r="AM114"/>
      <c r="AN114"/>
      <c r="AO114"/>
      <c r="AP114"/>
      <c r="AQ114"/>
      <c r="AR114"/>
      <c r="AS114"/>
      <c r="AT114"/>
      <c r="AU114"/>
      <c r="AV114"/>
      <c r="AW114"/>
      <c r="AX114"/>
      <c r="AY114"/>
      <c r="AZ114"/>
      <c r="BA114"/>
      <c r="BB114" s="14"/>
    </row>
    <row r="115" spans="7:54" ht="16" thickBot="1" x14ac:dyDescent="0.25">
      <c r="G115" s="15"/>
      <c r="H115" s="16"/>
      <c r="I115" s="16"/>
      <c r="J115" s="16"/>
      <c r="K115" s="16"/>
      <c r="L115" s="16"/>
      <c r="M115" s="16"/>
      <c r="N115" s="16"/>
      <c r="O115" s="16"/>
      <c r="P115" s="16"/>
      <c r="Q115" s="16"/>
      <c r="R115" s="16"/>
      <c r="S115" s="16"/>
      <c r="T115" s="16"/>
      <c r="U115" s="16"/>
      <c r="V115" s="16"/>
      <c r="W115" s="16"/>
      <c r="X115" s="16"/>
      <c r="Y115" s="16"/>
      <c r="Z115" s="16"/>
      <c r="AA115" s="16"/>
      <c r="AB115" s="16"/>
      <c r="AC115" s="16"/>
      <c r="AD115" s="16"/>
      <c r="AE115" s="16"/>
      <c r="AF115" s="16"/>
      <c r="AG115" s="16"/>
      <c r="AH115" s="16"/>
      <c r="AI115" s="16"/>
      <c r="AJ115" s="16"/>
      <c r="AK115" s="16"/>
      <c r="AL115" s="16"/>
      <c r="AM115" s="16"/>
      <c r="AN115" s="16"/>
      <c r="AO115" s="16"/>
      <c r="AP115" s="16"/>
      <c r="AQ115" s="16"/>
      <c r="AR115" s="16"/>
      <c r="AS115" s="16"/>
      <c r="AT115" s="16"/>
      <c r="AU115" s="16"/>
      <c r="AV115" s="16"/>
      <c r="AW115" s="16"/>
      <c r="AX115" s="16"/>
      <c r="AY115" s="16"/>
      <c r="AZ115" s="16"/>
      <c r="BA115" s="16"/>
      <c r="BB115" s="17"/>
    </row>
  </sheetData>
  <conditionalFormatting sqref="B26:B55">
    <cfRule type="expression" dxfId="12" priority="2">
      <formula>A26=""</formula>
    </cfRule>
  </conditionalFormatting>
  <conditionalFormatting sqref="C26:C55">
    <cfRule type="expression" dxfId="11" priority="1">
      <formula>A26=""</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20</vt:i4>
      </vt:variant>
    </vt:vector>
  </HeadingPairs>
  <TitlesOfParts>
    <vt:vector size="20" baseType="lpstr">
      <vt:lpstr>Overview</vt:lpstr>
      <vt:lpstr>Project Information</vt:lpstr>
      <vt:lpstr>Parameter Values</vt:lpstr>
      <vt:lpstr>User Volumes</vt:lpstr>
      <vt:lpstr>Capital Costs</vt:lpstr>
      <vt:lpstr>Operations and Maintenance</vt:lpstr>
      <vt:lpstr>Safety</vt:lpstr>
      <vt:lpstr>Travel Time Savings</vt:lpstr>
      <vt:lpstr>Vehicle Operating Cost Savings</vt:lpstr>
      <vt:lpstr>Emissions Reduction</vt:lpstr>
      <vt:lpstr>Other Highway Use Externalities</vt:lpstr>
      <vt:lpstr>Amenity Benefits</vt:lpstr>
      <vt:lpstr>Health Benefits</vt:lpstr>
      <vt:lpstr>Residual Value</vt:lpstr>
      <vt:lpstr>Other Benefit 1</vt:lpstr>
      <vt:lpstr>Other Benefit 2</vt:lpstr>
      <vt:lpstr>Other Benefit 3</vt:lpstr>
      <vt:lpstr>Other Benefit 4</vt:lpstr>
      <vt:lpstr>Summary</vt:lpstr>
      <vt:lpstr>Final Results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Riesenberg, Jordan (OST)</dc:creator>
  <cp:lastModifiedBy>william bentley</cp:lastModifiedBy>
  <dcterms:created xsi:type="dcterms:W3CDTF">2023-03-14T14:10:51Z</dcterms:created>
  <dcterms:modified xsi:type="dcterms:W3CDTF">2024-09-29T17:32:47Z</dcterms:modified>
</cp:coreProperties>
</file>